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activeTab="0"/>
  </bookViews>
  <sheets>
    <sheet name="My order" sheetId="1" r:id="rId1"/>
    <sheet name="Summary" sheetId="2" r:id="rId2"/>
    <sheet name="Print" sheetId="3" r:id="rId3"/>
  </sheets>
  <definedNames>
    <definedName name="Airez">'My order'!$C$258:$C$260</definedName>
    <definedName name="Azkar">'My order'!$C$258:$C$260</definedName>
    <definedName name="Epela">'My order'!$C$258:$C$260</definedName>
    <definedName name="Excel_BuiltIn__FilterDatabase">'My order'!$A$28:$H$229</definedName>
    <definedName name="Iribazi">'My order'!$C$258:$C$260</definedName>
    <definedName name="Jauzi">'My order'!$C$258:$C$260</definedName>
    <definedName name="Kid">'My order'!$E$258:$E$259</definedName>
    <definedName name="Long">'My order'!$H$258:$H$263</definedName>
    <definedName name="Man">'My order'!$F$258:$F$264</definedName>
    <definedName name="Ohiko">'My order'!$C$258:$C$260</definedName>
    <definedName name="Short">'My order'!$D$258</definedName>
    <definedName name="Woman">'My order'!$G$258:$G$262</definedName>
  </definedNames>
  <calcPr fullCalcOnLoad="1"/>
</workbook>
</file>

<file path=xl/sharedStrings.xml><?xml version="1.0" encoding="utf-8"?>
<sst xmlns="http://schemas.openxmlformats.org/spreadsheetml/2006/main" count="415" uniqueCount="306">
  <si>
    <t>Email</t>
  </si>
  <si>
    <t>Mobile</t>
  </si>
  <si>
    <t>Telephone</t>
  </si>
  <si>
    <t>Total *</t>
  </si>
  <si>
    <t>No</t>
  </si>
  <si>
    <t>Type</t>
  </si>
  <si>
    <t>Azkar</t>
  </si>
  <si>
    <t>S</t>
  </si>
  <si>
    <t>XS</t>
  </si>
  <si>
    <t>Iribazi</t>
  </si>
  <si>
    <t>M</t>
  </si>
  <si>
    <t>Short</t>
  </si>
  <si>
    <t>L</t>
  </si>
  <si>
    <t>XL</t>
  </si>
  <si>
    <t>XXL</t>
  </si>
  <si>
    <t>Shorts</t>
  </si>
  <si>
    <t>Total Shorts</t>
  </si>
  <si>
    <t>Projet</t>
  </si>
  <si>
    <t>Pièces</t>
  </si>
  <si>
    <t>Sexe</t>
  </si>
  <si>
    <t>Taille</t>
  </si>
  <si>
    <t>Nom à imprimer</t>
  </si>
  <si>
    <t>#</t>
  </si>
  <si>
    <t>Demande spéciale</t>
  </si>
  <si>
    <t>Kid</t>
  </si>
  <si>
    <t>Airez</t>
  </si>
  <si>
    <t>Gender Shirt</t>
  </si>
  <si>
    <t>Gender Short</t>
  </si>
  <si>
    <t>Size Kid</t>
  </si>
  <si>
    <t>Size Male</t>
  </si>
  <si>
    <t>Size Female</t>
  </si>
  <si>
    <t>Size Short</t>
  </si>
  <si>
    <t>XXXL</t>
  </si>
  <si>
    <t>Ohiko</t>
  </si>
  <si>
    <t>Jauzi</t>
  </si>
  <si>
    <t>Français</t>
  </si>
  <si>
    <t>Long</t>
  </si>
  <si>
    <t>Normal</t>
  </si>
  <si>
    <t>Rugby</t>
  </si>
  <si>
    <t>Man</t>
  </si>
  <si>
    <t>Woman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</si>
  <si>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</si>
  <si>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</si>
  <si>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</si>
  <si>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</si>
  <si>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</si>
  <si>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</si>
  <si>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</si>
  <si>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</si>
  <si>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</si>
  <si>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</si>
  <si>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</si>
  <si>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</si>
  <si>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</si>
  <si>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</si>
  <si>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</si>
  <si>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</si>
  <si>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</si>
  <si>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</si>
  <si>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</si>
  <si>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</si>
  <si>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</si>
  <si>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</si>
  <si>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</si>
  <si>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</si>
  <si>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</si>
  <si>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</si>
  <si>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</si>
  <si>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</si>
  <si>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</si>
  <si>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</si>
  <si>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</si>
  <si>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</si>
  <si>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</si>
  <si>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</si>
  <si>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</si>
  <si>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</si>
  <si>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</si>
  <si>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Cayman Islands</t>
  </si>
  <si>
    <t>Central African Republic</t>
  </si>
  <si>
    <t>Chad</t>
  </si>
  <si>
    <t>Chile</t>
  </si>
  <si>
    <t>China</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</si>
  <si>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</si>
  <si>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</si>
  <si>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</si>
  <si>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</si>
  <si>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</si>
  <si>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</si>
  <si>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</si>
  <si>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</si>
  <si>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</si>
  <si>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</si>
  <si>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</si>
  <si>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</si>
  <si>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</si>
  <si>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</si>
  <si>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</si>
  <si>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</si>
  <si>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</si>
  <si>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</si>
  <si>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</si>
  <si>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</si>
  <si>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</si>
  <si>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</si>
  <si>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</si>
  <si>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</si>
  <si>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</si>
  <si>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</si>
  <si>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</si>
  <si>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</si>
  <si>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</si>
  <si>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</si>
  <si>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</si>
  <si>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</si>
  <si>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</si>
  <si>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</si>
  <si>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</si>
  <si>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</si>
  <si>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</si>
  <si>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</si>
  <si>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</si>
  <si>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</si>
  <si>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</si>
  <si>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</si>
  <si>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</si>
  <si>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</si>
  <si>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</si>
  <si>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</si>
  <si>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</si>
  <si>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 (Vatican City State)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</si>
  <si>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</si>
  <si>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</si>
  <si>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</si>
  <si>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</si>
  <si>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</si>
  <si>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</si>
  <si>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</si>
  <si>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</si>
  <si>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</si>
  <si>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</si>
  <si>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</si>
  <si>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</si>
  <si>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</si>
  <si>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</si>
  <si>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</si>
  <si>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</si>
  <si>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</si>
  <si>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</si>
  <si>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</si>
  <si>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</si>
  <si>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</si>
  <si>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</si>
  <si>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</si>
  <si>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</si>
  <si>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</si>
  <si>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</si>
  <si>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</si>
  <si>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</si>
  <si>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</si>
  <si>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</si>
  <si>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</si>
  <si>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</si>
  <si>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</si>
  <si>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</si>
  <si>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</si>
  <si>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</si>
  <si>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</si>
  <si>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</si>
  <si>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</si>
  <si>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</si>
  <si>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</si>
  <si>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</si>
  <si>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</si>
  <si>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</si>
  <si>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</si>
  <si>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</si>
  <si>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</si>
  <si>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</si>
  <si>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</si>
  <si>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</si>
  <si>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</si>
  <si>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</si>
  <si>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</si>
  <si>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</si>
  <si>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</si>
  <si>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</si>
  <si>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</si>
  <si>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</si>
  <si>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</si>
  <si>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</si>
  <si>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</si>
  <si>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</si>
  <si>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</si>
  <si>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</si>
  <si>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</si>
  <si>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</si>
  <si>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</si>
  <si>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</si>
  <si>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</si>
  <si>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</si>
  <si>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</si>
  <si>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</si>
  <si>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</si>
  <si>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</si>
  <si>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</si>
  <si>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</si>
  <si>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</si>
  <si>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</si>
  <si>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</si>
  <si>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</si>
  <si>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</si>
  <si>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</si>
  <si>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</si>
  <si>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</si>
  <si>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</si>
  <si>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</si>
  <si>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</si>
  <si>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</si>
  <si>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</si>
  <si>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</si>
  <si>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</si>
  <si>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</si>
  <si>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</si>
  <si>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</si>
  <si>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</si>
  <si>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</si>
  <si>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</si>
  <si>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</si>
  <si>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</si>
  <si>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</si>
  <si>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</si>
  <si>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</si>
  <si>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</si>
  <si>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</si>
  <si>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</si>
  <si>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</si>
  <si>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</si>
  <si>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</si>
  <si>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</si>
  <si>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</si>
  <si>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</si>
  <si>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</si>
  <si>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</si>
  <si>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</si>
  <si>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</si>
  <si>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</si>
  <si>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</si>
  <si>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</si>
  <si>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</si>
  <si>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</si>
  <si>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</si>
  <si>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</si>
  <si>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</si>
  <si>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</si>
  <si>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</si>
  <si>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</si>
  <si>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</si>
  <si>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</si>
  <si>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</si>
  <si>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</si>
  <si>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</si>
  <si>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</si>
  <si>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</si>
  <si>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</si>
  <si>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</si>
  <si>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</si>
  <si>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</si>
  <si>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</si>
  <si>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</si>
  <si>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</si>
  <si>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</si>
  <si>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</si>
  <si>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</si>
  <si>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</si>
  <si>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t>
  </si>
  <si>
    <t>Western Sahara</t>
  </si>
  <si>
    <t>Yemen</t>
  </si>
  <si>
    <t>Zambia</t>
  </si>
  <si>
    <t>Zimbabwe</t>
  </si>
  <si>
    <t>Epela</t>
  </si>
  <si>
    <t xml:space="preserve"> </t>
  </si>
  <si>
    <t>Guillaume</t>
  </si>
  <si>
    <t>DODANE</t>
  </si>
  <si>
    <t>webmaster@randonnee-vtt.fr</t>
  </si>
  <si>
    <t>0618260369</t>
  </si>
  <si>
    <t>43 Rue des Justices</t>
  </si>
  <si>
    <t>Besançon</t>
  </si>
  <si>
    <t>Guigui</t>
  </si>
  <si>
    <t>Fred</t>
  </si>
  <si>
    <t>Gilles</t>
  </si>
  <si>
    <t>Clem</t>
  </si>
  <si>
    <t>Benco ;)</t>
  </si>
  <si>
    <t>Pilou</t>
  </si>
  <si>
    <t>Gilgalad</t>
  </si>
  <si>
    <t>Nims</t>
  </si>
  <si>
    <t>Arnaud</t>
  </si>
  <si>
    <t>Clément</t>
  </si>
  <si>
    <t>Pascal</t>
  </si>
  <si>
    <t>Pierre</t>
  </si>
  <si>
    <t>Mortalus</t>
  </si>
  <si>
    <t>Boiboiss</t>
  </si>
  <si>
    <t>Luigi</t>
  </si>
  <si>
    <t>P.A. Frère</t>
  </si>
  <si>
    <t>Vico Frère</t>
  </si>
  <si>
    <t>Hervé</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</si>
</sst>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0"/>
      <name val="Arial"/>
      <family val="2"/>
    </font>
    <font>
      <b/>
      <sz val="16"/>
      <color indexed="9"/>
      <name val="Arial"/>
      <family val="2"/>
    </font>
    <font>
      <b/>
      <sz val="10"/>
      <color indexed="9"/>
      <name val="Arial"/>
      <family val="2"/>
    </font>
    <font>
      <sz val="10"/>
      <color indexed="9"/>
      <name val="Arial"/>
      <family val="2"/>
    </font>
    <font>
      <u val="single"/>
      <sz val="10"/>
      <color indexed="12"/>
      <name val="Arial"/>
      <family val="2"/>
    </font>
    <font>
      <b/>
      <sz val="10"/>
      <name val="Arial"/>
      <family val="2"/>
    </font>
    <font>
      <b/>
      <sz val="26"/>
      <name val="Arial"/>
      <family val="2"/>
    </font>
    <font>
      <sz val="12"/>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1"/>
      <color indexed="10"/>
      <name val="Arial"/>
      <family val="2"/>
    </font>
    <font>
      <sz val="8"/>
      <color indexed="10"/>
      <name val="Arial"/>
      <family val="2"/>
    </font>
    <font>
      <b/>
      <sz val="11"/>
      <color indexed="9"/>
      <name val="Arial"/>
      <family val="2"/>
    </font>
    <font>
      <b/>
      <sz val="11"/>
      <color indexed="8"/>
      <name val="Arial"/>
      <family val="2"/>
    </font>
    <font>
      <sz val="10"/>
      <color indexed="6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b/>
      <sz val="11"/>
      <color theme="5"/>
      <name val="Arial"/>
      <family val="2"/>
    </font>
    <font>
      <sz val="8"/>
      <color theme="5"/>
      <name val="Arial"/>
      <family val="2"/>
    </font>
    <font>
      <sz val="10"/>
      <color theme="3"/>
      <name val="Arial"/>
      <family val="2"/>
    </font>
    <font>
      <b/>
      <sz val="11"/>
      <color theme="0"/>
      <name val="Arial"/>
      <family val="2"/>
    </font>
    <font>
      <b/>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4" tint="-0.24997000396251678"/>
        <bgColor indexed="64"/>
      </patternFill>
    </fill>
    <fill>
      <patternFill patternType="solid">
        <fgColor theme="5"/>
        <bgColor indexed="64"/>
      </patternFill>
    </fill>
    <fill>
      <patternFill patternType="solid">
        <fgColor theme="3" tint="0.5999900102615356"/>
        <bgColor indexed="64"/>
      </patternFill>
    </fill>
    <fill>
      <patternFill patternType="solid">
        <fgColor theme="4"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color indexed="8"/>
      </left>
      <right style="medium">
        <color indexed="8"/>
      </right>
      <top style="medium">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30" borderId="0" applyNumberFormat="0" applyBorder="0" applyAlignment="0" applyProtection="0"/>
    <xf numFmtId="9" fontId="0" fillId="0" borderId="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95">
    <xf numFmtId="0" fontId="0" fillId="0" borderId="0" xfId="0" applyAlignment="1">
      <alignment/>
    </xf>
    <xf numFmtId="0" fontId="0" fillId="0" borderId="0" xfId="0" applyFill="1" applyAlignment="1">
      <alignment/>
    </xf>
    <xf numFmtId="0" fontId="3"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horizontal="center" vertical="center" wrapText="1"/>
    </xf>
    <xf numFmtId="0" fontId="5" fillId="0" borderId="0" xfId="0" applyFont="1" applyFill="1" applyAlignment="1">
      <alignment/>
    </xf>
    <xf numFmtId="0" fontId="0" fillId="0" borderId="10" xfId="0" applyFill="1" applyBorder="1" applyAlignment="1">
      <alignment horizontal="center" vertical="center"/>
    </xf>
    <xf numFmtId="0" fontId="0" fillId="0" borderId="11" xfId="0" applyFont="1" applyFill="1" applyBorder="1" applyAlignment="1">
      <alignment/>
    </xf>
    <xf numFmtId="0" fontId="0" fillId="0" borderId="11" xfId="0" applyFill="1" applyBorder="1" applyAlignment="1">
      <alignment/>
    </xf>
    <xf numFmtId="49" fontId="0" fillId="0" borderId="11" xfId="0" applyNumberFormat="1" applyFont="1" applyFill="1" applyBorder="1" applyAlignment="1">
      <alignment/>
    </xf>
    <xf numFmtId="0" fontId="0" fillId="0" borderId="0" xfId="0" applyFill="1" applyBorder="1" applyAlignment="1">
      <alignment wrapText="1"/>
    </xf>
    <xf numFmtId="0" fontId="0" fillId="0" borderId="10" xfId="0" applyBorder="1" applyAlignment="1">
      <alignment horizontal="center" vertical="center"/>
    </xf>
    <xf numFmtId="0" fontId="0" fillId="0" borderId="0" xfId="0" applyFont="1" applyFill="1" applyAlignment="1">
      <alignment/>
    </xf>
    <xf numFmtId="0" fontId="5" fillId="0" borderId="0" xfId="0" applyFont="1" applyAlignment="1">
      <alignment/>
    </xf>
    <xf numFmtId="0" fontId="6" fillId="0" borderId="0" xfId="0" applyFont="1" applyAlignment="1">
      <alignment/>
    </xf>
    <xf numFmtId="0" fontId="5" fillId="0" borderId="0" xfId="0" applyFont="1" applyFill="1" applyBorder="1" applyAlignment="1" applyProtection="1">
      <alignment horizontal="center"/>
      <protection/>
    </xf>
    <xf numFmtId="0" fontId="7" fillId="0" borderId="0" xfId="0" applyFont="1" applyAlignment="1">
      <alignment vertical="center"/>
    </xf>
    <xf numFmtId="0" fontId="0" fillId="0" borderId="0" xfId="0" applyNumberFormat="1" applyFont="1" applyFill="1" applyBorder="1" applyAlignment="1">
      <alignment/>
    </xf>
    <xf numFmtId="0" fontId="8" fillId="0" borderId="0" xfId="0" applyFont="1" applyAlignment="1">
      <alignment vertical="center"/>
    </xf>
    <xf numFmtId="0"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1" xfId="0" applyNumberFormat="1" applyFont="1" applyFill="1" applyBorder="1" applyAlignment="1">
      <alignment horizontal="right"/>
    </xf>
    <xf numFmtId="0" fontId="0" fillId="0" borderId="12" xfId="0" applyBorder="1" applyAlignment="1">
      <alignment horizontal="center" vertical="top" wrapText="1"/>
    </xf>
    <xf numFmtId="0" fontId="0" fillId="0" borderId="12" xfId="0" applyFont="1" applyFill="1" applyBorder="1" applyAlignment="1" applyProtection="1">
      <alignment horizontal="left" vertical="center"/>
      <protection hidden="1"/>
    </xf>
    <xf numFmtId="0" fontId="0" fillId="0" borderId="12" xfId="0" applyFont="1" applyBorder="1" applyAlignment="1" applyProtection="1">
      <alignment/>
      <protection hidden="1"/>
    </xf>
    <xf numFmtId="0" fontId="0" fillId="33" borderId="12" xfId="0" applyFont="1" applyFill="1" applyBorder="1" applyAlignment="1">
      <alignment/>
    </xf>
    <xf numFmtId="0" fontId="0" fillId="0" borderId="12" xfId="0" applyFont="1" applyFill="1" applyBorder="1" applyAlignment="1">
      <alignment/>
    </xf>
    <xf numFmtId="0" fontId="0" fillId="0" borderId="12" xfId="0" applyFill="1" applyBorder="1" applyAlignment="1">
      <alignment horizontal="center"/>
    </xf>
    <xf numFmtId="0" fontId="5" fillId="34" borderId="12" xfId="0" applyFont="1" applyFill="1" applyBorder="1" applyAlignment="1" applyProtection="1">
      <alignment/>
      <protection hidden="1"/>
    </xf>
    <xf numFmtId="0" fontId="5" fillId="35" borderId="12" xfId="0" applyFont="1" applyFill="1" applyBorder="1" applyAlignment="1" applyProtection="1">
      <alignment horizontal="center"/>
      <protection hidden="1"/>
    </xf>
    <xf numFmtId="0" fontId="5" fillId="0" borderId="12" xfId="0" applyFont="1" applyFill="1" applyBorder="1" applyAlignment="1" applyProtection="1">
      <alignment horizontal="center"/>
      <protection/>
    </xf>
    <xf numFmtId="0" fontId="5" fillId="0" borderId="12" xfId="0" applyFont="1" applyFill="1" applyBorder="1" applyAlignment="1">
      <alignment/>
    </xf>
    <xf numFmtId="0" fontId="0" fillId="0" borderId="12" xfId="0" applyFont="1" applyBorder="1" applyAlignment="1">
      <alignment/>
    </xf>
    <xf numFmtId="0" fontId="0" fillId="33" borderId="12" xfId="0" applyFill="1" applyBorder="1" applyAlignment="1">
      <alignment horizontal="center"/>
    </xf>
    <xf numFmtId="0" fontId="0" fillId="33" borderId="12" xfId="0" applyFont="1" applyFill="1" applyBorder="1" applyAlignment="1">
      <alignment vertical="center"/>
    </xf>
    <xf numFmtId="0" fontId="0" fillId="33" borderId="12" xfId="0" applyFill="1" applyBorder="1" applyAlignment="1">
      <alignment horizontal="left"/>
    </xf>
    <xf numFmtId="0" fontId="0" fillId="33" borderId="12" xfId="0" applyFont="1" applyFill="1" applyBorder="1" applyAlignment="1">
      <alignment wrapText="1"/>
    </xf>
    <xf numFmtId="0" fontId="2" fillId="36"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4" xfId="0" applyBorder="1" applyAlignment="1">
      <alignment horizontal="center" vertical="center"/>
    </xf>
    <xf numFmtId="0" fontId="0" fillId="0" borderId="15" xfId="0" applyFont="1" applyFill="1" applyBorder="1" applyAlignment="1">
      <alignment/>
    </xf>
    <xf numFmtId="0" fontId="2" fillId="37" borderId="16"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48" fillId="38" borderId="12" xfId="0" applyFont="1" applyFill="1" applyBorder="1" applyAlignment="1">
      <alignment/>
    </xf>
    <xf numFmtId="0" fontId="49" fillId="0" borderId="0" xfId="0" applyFont="1" applyAlignment="1">
      <alignment/>
    </xf>
    <xf numFmtId="0" fontId="50" fillId="0" borderId="0" xfId="0" applyFont="1" applyAlignment="1">
      <alignment/>
    </xf>
    <xf numFmtId="0" fontId="0" fillId="0" borderId="19" xfId="0" applyFill="1" applyBorder="1" applyAlignment="1">
      <alignment horizontal="center" vertical="center"/>
    </xf>
    <xf numFmtId="0" fontId="0" fillId="0" borderId="20" xfId="0" applyFont="1" applyFill="1" applyBorder="1" applyAlignment="1">
      <alignment/>
    </xf>
    <xf numFmtId="0" fontId="0" fillId="0" borderId="20" xfId="0" applyFont="1" applyFill="1" applyBorder="1" applyAlignment="1">
      <alignment horizontal="right"/>
    </xf>
    <xf numFmtId="0" fontId="0" fillId="0" borderId="20" xfId="0" applyFill="1" applyBorder="1" applyAlignment="1">
      <alignment/>
    </xf>
    <xf numFmtId="49" fontId="0" fillId="0" borderId="20" xfId="0" applyNumberFormat="1" applyFont="1" applyFill="1" applyBorder="1" applyAlignment="1">
      <alignment/>
    </xf>
    <xf numFmtId="0" fontId="2" fillId="36" borderId="12" xfId="0" applyFont="1" applyFill="1" applyBorder="1" applyAlignment="1">
      <alignment horizontal="center" vertical="center" wrapText="1"/>
    </xf>
    <xf numFmtId="0" fontId="5" fillId="0" borderId="0" xfId="0" applyFont="1" applyFill="1" applyBorder="1" applyAlignment="1" applyProtection="1">
      <alignment/>
      <protection hidden="1"/>
    </xf>
    <xf numFmtId="0" fontId="5" fillId="0" borderId="0" xfId="0" applyFont="1" applyFill="1" applyBorder="1" applyAlignment="1">
      <alignment horizontal="center"/>
    </xf>
    <xf numFmtId="0" fontId="0" fillId="0" borderId="0" xfId="0" applyFill="1" applyBorder="1" applyAlignment="1">
      <alignment horizontal="justify" wrapText="1"/>
    </xf>
    <xf numFmtId="0" fontId="0" fillId="0" borderId="0" xfId="0" applyFill="1" applyBorder="1" applyAlignment="1">
      <alignment vertical="center"/>
    </xf>
    <xf numFmtId="0" fontId="51" fillId="0" borderId="21" xfId="0" applyFont="1" applyFill="1" applyBorder="1" applyAlignment="1">
      <alignment vertical="center" wrapText="1"/>
    </xf>
    <xf numFmtId="0" fontId="51" fillId="0" borderId="0" xfId="0" applyFont="1" applyFill="1" applyBorder="1" applyAlignment="1">
      <alignment vertical="center" wrapText="1"/>
    </xf>
    <xf numFmtId="0" fontId="51" fillId="0" borderId="0" xfId="0" applyFont="1" applyFill="1" applyAlignment="1">
      <alignment vertical="center"/>
    </xf>
    <xf numFmtId="0" fontId="51" fillId="0" borderId="21"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0" fillId="0" borderId="0" xfId="0" applyAlignment="1">
      <alignment horizontal="center"/>
    </xf>
    <xf numFmtId="0" fontId="1" fillId="39" borderId="0" xfId="0" applyFont="1" applyFill="1" applyBorder="1" applyAlignment="1">
      <alignment horizontal="center" vertical="center"/>
    </xf>
    <xf numFmtId="0" fontId="3" fillId="36" borderId="12" xfId="0" applyFont="1" applyFill="1" applyBorder="1" applyAlignment="1">
      <alignment horizontal="center"/>
    </xf>
    <xf numFmtId="0" fontId="0" fillId="0" borderId="12" xfId="0" applyFont="1" applyBorder="1" applyAlignment="1">
      <alignment horizontal="center"/>
    </xf>
    <xf numFmtId="0" fontId="0" fillId="0" borderId="12" xfId="0" applyBorder="1" applyAlignment="1">
      <alignment horizontal="center"/>
    </xf>
    <xf numFmtId="0" fontId="0" fillId="37" borderId="0" xfId="0" applyFill="1" applyAlignment="1">
      <alignment horizontal="center"/>
    </xf>
    <xf numFmtId="0" fontId="0" fillId="0" borderId="22" xfId="0" applyBorder="1" applyAlignment="1">
      <alignment horizontal="center"/>
    </xf>
    <xf numFmtId="0" fontId="4" fillId="0" borderId="12" xfId="45" applyNumberFormat="1" applyFont="1" applyFill="1" applyBorder="1" applyAlignment="1" applyProtection="1">
      <alignment horizontal="center"/>
      <protection/>
    </xf>
    <xf numFmtId="0" fontId="51" fillId="0" borderId="0" xfId="0" applyFont="1" applyFill="1" applyBorder="1" applyAlignment="1">
      <alignment horizontal="center" vertical="center"/>
    </xf>
    <xf numFmtId="49" fontId="0" fillId="0" borderId="12" xfId="0" applyNumberFormat="1" applyFont="1" applyBorder="1" applyAlignment="1">
      <alignment horizontal="center"/>
    </xf>
    <xf numFmtId="49" fontId="0" fillId="0" borderId="12" xfId="0" applyNumberFormat="1" applyBorder="1" applyAlignment="1">
      <alignment/>
    </xf>
    <xf numFmtId="0" fontId="0" fillId="0" borderId="23" xfId="0" applyBorder="1" applyAlignment="1">
      <alignment horizontal="center"/>
    </xf>
    <xf numFmtId="0" fontId="0" fillId="0" borderId="24" xfId="0" applyFont="1" applyFill="1" applyBorder="1" applyAlignment="1">
      <alignment horizontal="center"/>
    </xf>
    <xf numFmtId="0" fontId="0" fillId="0" borderId="0" xfId="0" applyFont="1" applyFill="1" applyBorder="1" applyAlignment="1">
      <alignment horizontal="center"/>
    </xf>
    <xf numFmtId="0" fontId="3" fillId="0" borderId="25" xfId="0" applyFont="1" applyFill="1" applyBorder="1" applyAlignment="1">
      <alignment horizontal="center"/>
    </xf>
    <xf numFmtId="0" fontId="3" fillId="0" borderId="0" xfId="0" applyFont="1" applyFill="1" applyBorder="1" applyAlignment="1">
      <alignment horizontal="center"/>
    </xf>
    <xf numFmtId="0" fontId="2" fillId="36" borderId="12" xfId="0" applyFont="1" applyFill="1" applyBorder="1" applyAlignment="1">
      <alignment horizontal="center" vertical="center" wrapText="1"/>
    </xf>
    <xf numFmtId="0" fontId="0" fillId="0" borderId="20" xfId="0" applyFont="1" applyFill="1" applyBorder="1" applyAlignment="1">
      <alignment horizontal="center" wrapText="1"/>
    </xf>
    <xf numFmtId="0" fontId="48" fillId="38" borderId="12" xfId="0" applyFont="1" applyFill="1" applyBorder="1" applyAlignment="1">
      <alignment horizontal="center"/>
    </xf>
    <xf numFmtId="0" fontId="48" fillId="0" borderId="0" xfId="0" applyFont="1" applyFill="1" applyBorder="1" applyAlignment="1">
      <alignment horizontal="center"/>
    </xf>
    <xf numFmtId="0" fontId="48" fillId="0" borderId="22" xfId="0" applyFont="1" applyFill="1" applyBorder="1" applyAlignment="1">
      <alignment horizontal="center"/>
    </xf>
    <xf numFmtId="0" fontId="5" fillId="35" borderId="12" xfId="0" applyFont="1" applyFill="1" applyBorder="1" applyAlignment="1" applyProtection="1">
      <alignment horizontal="center" vertical="center"/>
      <protection hidden="1"/>
    </xf>
    <xf numFmtId="0" fontId="5" fillId="35" borderId="12" xfId="0" applyFont="1" applyFill="1" applyBorder="1" applyAlignment="1" applyProtection="1">
      <alignment horizontal="center"/>
      <protection/>
    </xf>
    <xf numFmtId="0" fontId="5" fillId="34" borderId="12" xfId="0" applyFont="1" applyFill="1" applyBorder="1" applyAlignment="1">
      <alignment horizontal="center"/>
    </xf>
    <xf numFmtId="0" fontId="52" fillId="40" borderId="12" xfId="0" applyFont="1" applyFill="1" applyBorder="1" applyAlignment="1">
      <alignment horizontal="center" vertical="center"/>
    </xf>
    <xf numFmtId="0" fontId="53" fillId="0" borderId="12" xfId="0" applyFont="1" applyFill="1" applyBorder="1" applyAlignment="1">
      <alignment horizontal="center" vertical="center"/>
    </xf>
    <xf numFmtId="0" fontId="2" fillId="37" borderId="12" xfId="0" applyFont="1" applyFill="1" applyBorder="1" applyAlignment="1" applyProtection="1">
      <alignment horizontal="center"/>
      <protection/>
    </xf>
    <xf numFmtId="0" fontId="2" fillId="37" borderId="26" xfId="0" applyFont="1" applyFill="1" applyBorder="1" applyAlignment="1">
      <alignment horizontal="center" vertical="center" wrapText="1"/>
    </xf>
    <xf numFmtId="0" fontId="0" fillId="0" borderId="20" xfId="0" applyNumberFormat="1" applyFont="1" applyFill="1" applyBorder="1" applyAlignment="1">
      <alignment horizontal="center" wrapText="1"/>
    </xf>
    <xf numFmtId="0" fontId="4" fillId="0" borderId="12" xfId="45" applyNumberFormat="1" applyFill="1" applyBorder="1" applyAlignment="1" applyProtection="1">
      <alignment horizontal="center"/>
      <protection/>
    </xf>
    <xf numFmtId="49" fontId="0" fillId="0" borderId="12" xfId="0" applyNumberFormat="1" applyBorder="1" applyAlignment="1">
      <alignment horizontal="center"/>
    </xf>
    <xf numFmtId="0" fontId="0" fillId="0" borderId="11" xfId="0" applyFill="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9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xdr:row>
      <xdr:rowOff>9525</xdr:rowOff>
    </xdr:from>
    <xdr:to>
      <xdr:col>6</xdr:col>
      <xdr:colOff>1276350</xdr:colOff>
      <xdr:row>5</xdr:row>
      <xdr:rowOff>9525</xdr:rowOff>
    </xdr:to>
    <xdr:pic>
      <xdr:nvPicPr>
        <xdr:cNvPr id="1" name="Image 2"/>
        <xdr:cNvPicPr preferRelativeResize="1">
          <a:picLocks noChangeAspect="1"/>
        </xdr:cNvPicPr>
      </xdr:nvPicPr>
      <xdr:blipFill>
        <a:blip r:embed="rId1"/>
        <a:stretch>
          <a:fillRect/>
        </a:stretch>
      </xdr:blipFill>
      <xdr:spPr>
        <a:xfrm>
          <a:off x="742950" y="171450"/>
          <a:ext cx="77533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1</xdr:row>
      <xdr:rowOff>0</xdr:rowOff>
    </xdr:from>
    <xdr:to>
      <xdr:col>12</xdr:col>
      <xdr:colOff>123825</xdr:colOff>
      <xdr:row>5</xdr:row>
      <xdr:rowOff>0</xdr:rowOff>
    </xdr:to>
    <xdr:pic>
      <xdr:nvPicPr>
        <xdr:cNvPr id="1" name="Image 2"/>
        <xdr:cNvPicPr preferRelativeResize="1">
          <a:picLocks noChangeAspect="1"/>
        </xdr:cNvPicPr>
      </xdr:nvPicPr>
      <xdr:blipFill>
        <a:blip r:embed="rId1"/>
        <a:stretch>
          <a:fillRect/>
        </a:stretch>
      </xdr:blipFill>
      <xdr:spPr>
        <a:xfrm>
          <a:off x="1485900" y="161925"/>
          <a:ext cx="77057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ebmaster@randonnee-vtt.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4" tint="-0.24997000396251678"/>
  </sheetPr>
  <dimension ref="A1:BB323"/>
  <sheetViews>
    <sheetView tabSelected="1" zoomScale="90" zoomScaleNormal="90" zoomScalePageLayoutView="0" workbookViewId="0" topLeftCell="A1">
      <selection activeCell="E50" sqref="E50"/>
    </sheetView>
  </sheetViews>
  <sheetFormatPr defaultColWidth="9.140625" defaultRowHeight="12.75"/>
  <cols>
    <col min="1" max="1" width="4.00390625" style="0" customWidth="1"/>
    <col min="2" max="2" width="38.57421875" style="0" customWidth="1"/>
    <col min="3" max="3" width="11.00390625" style="0" customWidth="1"/>
    <col min="4" max="4" width="12.28125" style="0" customWidth="1"/>
    <col min="5" max="5" width="29.8515625" style="0" customWidth="1"/>
    <col min="6" max="6" width="12.57421875" style="0" customWidth="1"/>
    <col min="7" max="7" width="25.140625" style="0" customWidth="1"/>
    <col min="8" max="8" width="22.57421875" style="0" customWidth="1"/>
    <col min="9" max="9" width="17.57421875" style="0" customWidth="1"/>
    <col min="10" max="10" width="29.57421875" style="0" customWidth="1"/>
    <col min="11" max="11" width="3.140625" style="0" customWidth="1"/>
    <col min="12" max="12" width="24.00390625" style="0" customWidth="1"/>
    <col min="13" max="13" width="3.28125" style="0" customWidth="1"/>
    <col min="14" max="14" width="2.28125" style="0" customWidth="1"/>
    <col min="15" max="15" width="2.57421875" style="0" customWidth="1"/>
    <col min="16" max="16" width="2.00390625" style="0" customWidth="1"/>
    <col min="17" max="17" width="3.00390625" style="0" customWidth="1"/>
    <col min="18" max="18" width="4.00390625" style="0" customWidth="1"/>
    <col min="19" max="54" width="9.140625" style="0" customWidth="1"/>
  </cols>
  <sheetData>
    <row r="1" spans="2:8" ht="12.75">
      <c r="B1" s="63"/>
      <c r="C1" s="63"/>
      <c r="D1" s="63"/>
      <c r="E1" s="63"/>
      <c r="F1" s="63"/>
      <c r="G1" s="63"/>
      <c r="H1" s="63"/>
    </row>
    <row r="2" spans="2:54" ht="12.75">
      <c r="B2" s="68"/>
      <c r="C2" s="68"/>
      <c r="D2" s="68"/>
      <c r="E2" s="68"/>
      <c r="F2" s="68"/>
      <c r="G2" s="68"/>
      <c r="H2" s="64" t="s">
        <v>35</v>
      </c>
      <c r="I2" s="1"/>
      <c r="J2" s="1"/>
      <c r="BB2" t="s">
        <v>41</v>
      </c>
    </row>
    <row r="3" spans="2:54" ht="12.75">
      <c r="B3" s="68"/>
      <c r="C3" s="68"/>
      <c r="D3" s="68"/>
      <c r="E3" s="68"/>
      <c r="F3" s="68"/>
      <c r="G3" s="68"/>
      <c r="H3" s="64"/>
      <c r="I3" s="1"/>
      <c r="J3" s="1"/>
      <c r="BB3" t="s">
        <v>42</v>
      </c>
    </row>
    <row r="4" spans="2:54" ht="12.75">
      <c r="B4" s="68"/>
      <c r="C4" s="68"/>
      <c r="D4" s="68"/>
      <c r="E4" s="68"/>
      <c r="F4" s="68"/>
      <c r="G4" s="68"/>
      <c r="H4" s="64"/>
      <c r="I4" s="1"/>
      <c r="J4" s="1"/>
      <c r="BB4" t="s">
        <v>43</v>
      </c>
    </row>
    <row r="5" spans="2:54" ht="12.75">
      <c r="B5" s="68"/>
      <c r="C5" s="68"/>
      <c r="D5" s="68"/>
      <c r="E5" s="68"/>
      <c r="F5" s="68"/>
      <c r="G5" s="68"/>
      <c r="H5" s="64"/>
      <c r="I5" s="1"/>
      <c r="J5" s="1"/>
      <c r="BB5" t="s">
        <v>44</v>
      </c>
    </row>
    <row r="6" spans="2:54" ht="15">
      <c r="B6" s="63"/>
      <c r="C6" s="63"/>
      <c r="D6" s="63"/>
      <c r="E6" s="63"/>
      <c r="F6" s="63"/>
      <c r="G6" s="46" t="str">
        <f>IF('My order'!H2="English","Changez le langage à côté du logo Force","Change the language next to the Force Logo")</f>
        <v>Change the language next to the Force Logo</v>
      </c>
      <c r="BB6" t="s">
        <v>45</v>
      </c>
    </row>
    <row r="7" spans="2:54" ht="12.75">
      <c r="B7" s="69"/>
      <c r="C7" s="69"/>
      <c r="D7" s="69"/>
      <c r="E7" s="69"/>
      <c r="F7" s="69"/>
      <c r="G7" s="69"/>
      <c r="H7" s="69"/>
      <c r="BB7" t="s">
        <v>46</v>
      </c>
    </row>
    <row r="8" spans="2:54" ht="12.75">
      <c r="B8" s="37" t="str">
        <f>IF('My order'!H2="English","Contact Info","Info du Contact")</f>
        <v>Info du Contact</v>
      </c>
      <c r="C8" s="65"/>
      <c r="D8" s="65"/>
      <c r="E8" s="65"/>
      <c r="F8" s="65"/>
      <c r="G8" s="65"/>
      <c r="H8" s="65"/>
      <c r="I8" s="2"/>
      <c r="BB8" t="s">
        <v>47</v>
      </c>
    </row>
    <row r="9" spans="2:54" ht="12.75">
      <c r="B9" s="34" t="str">
        <f>IF(H2="English","First Name","Prénom")</f>
        <v>Prénom</v>
      </c>
      <c r="C9" s="67" t="s">
        <v>282</v>
      </c>
      <c r="D9" s="66"/>
      <c r="E9" s="66"/>
      <c r="F9" s="34" t="str">
        <f>IF(H2="English","Address","Adresse")</f>
        <v>Adresse</v>
      </c>
      <c r="G9" s="67" t="s">
        <v>286</v>
      </c>
      <c r="H9" s="67"/>
      <c r="I9" s="71" t="str">
        <f>IF('My order'!H2="English","Please, type in your details","Merci de remplir vos infos de contact")</f>
        <v>Merci de remplir vos infos de contact</v>
      </c>
      <c r="J9" s="71"/>
      <c r="K9" s="71"/>
      <c r="BB9" t="s">
        <v>48</v>
      </c>
    </row>
    <row r="10" spans="2:54" ht="12.75">
      <c r="B10" s="34" t="str">
        <f>IF(H2="English","Last Name","Nom")</f>
        <v>Nom</v>
      </c>
      <c r="C10" s="67" t="s">
        <v>283</v>
      </c>
      <c r="D10" s="66"/>
      <c r="E10" s="66"/>
      <c r="F10" s="35" t="str">
        <f>IF(H2="English","Postcode","Code Postal")</f>
        <v>Code Postal</v>
      </c>
      <c r="G10" s="67">
        <v>25000</v>
      </c>
      <c r="H10" s="67"/>
      <c r="I10" s="71"/>
      <c r="J10" s="71"/>
      <c r="K10" s="71"/>
      <c r="BB10" t="s">
        <v>49</v>
      </c>
    </row>
    <row r="11" spans="2:54" ht="12.75">
      <c r="B11" s="34" t="str">
        <f>IF(H2="English","Team Name","Nom d'équipe")</f>
        <v>Nom d'équipe</v>
      </c>
      <c r="C11" s="66"/>
      <c r="D11" s="66"/>
      <c r="E11" s="66"/>
      <c r="F11" s="35" t="str">
        <f>IF(H2="English","City","Ville")</f>
        <v>Ville</v>
      </c>
      <c r="G11" s="67" t="s">
        <v>287</v>
      </c>
      <c r="H11" s="67"/>
      <c r="I11" s="71"/>
      <c r="J11" s="71"/>
      <c r="K11" s="71"/>
      <c r="BB11" t="s">
        <v>50</v>
      </c>
    </row>
    <row r="12" spans="2:54" ht="12.75">
      <c r="B12" s="34" t="s">
        <v>0</v>
      </c>
      <c r="C12" s="92" t="s">
        <v>284</v>
      </c>
      <c r="D12" s="70"/>
      <c r="E12" s="70"/>
      <c r="F12" s="35" t="str">
        <f>IF(H2="English","Country","Pays")</f>
        <v>Pays</v>
      </c>
      <c r="G12" s="67" t="s">
        <v>109</v>
      </c>
      <c r="H12" s="67"/>
      <c r="I12" s="71"/>
      <c r="J12" s="71"/>
      <c r="K12" s="71"/>
      <c r="BB12" t="s">
        <v>51</v>
      </c>
    </row>
    <row r="13" spans="2:54" ht="12.75">
      <c r="B13" s="34" t="s">
        <v>1</v>
      </c>
      <c r="C13" s="93" t="s">
        <v>285</v>
      </c>
      <c r="D13" s="72"/>
      <c r="E13" s="72"/>
      <c r="F13" s="36" t="s">
        <v>2</v>
      </c>
      <c r="G13" s="73"/>
      <c r="H13" s="73"/>
      <c r="I13" s="71"/>
      <c r="J13" s="71"/>
      <c r="K13" s="71"/>
      <c r="BB13" t="s">
        <v>52</v>
      </c>
    </row>
    <row r="14" spans="2:54" ht="12.75">
      <c r="B14" s="74"/>
      <c r="C14" s="74"/>
      <c r="D14" s="74"/>
      <c r="E14" s="74"/>
      <c r="F14" s="74"/>
      <c r="G14" s="74"/>
      <c r="H14" s="74"/>
      <c r="I14" s="71"/>
      <c r="J14" s="71"/>
      <c r="K14" s="71"/>
      <c r="BB14" t="s">
        <v>53</v>
      </c>
    </row>
    <row r="15" spans="2:54" ht="12.75">
      <c r="B15" s="37" t="str">
        <f>IF(H2="English","Shipping Information (if different address)","Informations d'envoi (si adresse différente)")</f>
        <v>Informations d'envoi (si adresse différente)</v>
      </c>
      <c r="C15" s="65"/>
      <c r="D15" s="65"/>
      <c r="E15" s="65"/>
      <c r="F15" s="65"/>
      <c r="G15" s="65"/>
      <c r="H15" s="65"/>
      <c r="I15" s="71"/>
      <c r="J15" s="71"/>
      <c r="K15" s="71"/>
      <c r="BB15" t="s">
        <v>54</v>
      </c>
    </row>
    <row r="16" spans="2:54" ht="12.75">
      <c r="B16" s="25" t="str">
        <f>IF(H2="English","First Name","Prénom")</f>
        <v>Prénom</v>
      </c>
      <c r="C16" s="66"/>
      <c r="D16" s="66"/>
      <c r="E16" s="66"/>
      <c r="F16" s="33" t="str">
        <f>IF(H2="English","Address","Adresse")</f>
        <v>Adresse</v>
      </c>
      <c r="G16" s="67"/>
      <c r="H16" s="67"/>
      <c r="I16" s="71"/>
      <c r="J16" s="71"/>
      <c r="K16" s="71"/>
      <c r="BB16" t="s">
        <v>55</v>
      </c>
    </row>
    <row r="17" spans="2:54" ht="12.75">
      <c r="B17" s="25" t="str">
        <f>IF(H2="English","Last Name","Nom")</f>
        <v>Nom</v>
      </c>
      <c r="C17" s="66"/>
      <c r="D17" s="66"/>
      <c r="E17" s="66"/>
      <c r="F17" s="33" t="str">
        <f>IF(H2="English","Postcode","Code Postal")</f>
        <v>Code Postal</v>
      </c>
      <c r="G17" s="67"/>
      <c r="H17" s="67"/>
      <c r="I17" s="71"/>
      <c r="J17" s="71"/>
      <c r="K17" s="71"/>
      <c r="BB17" t="s">
        <v>56</v>
      </c>
    </row>
    <row r="18" spans="2:54" ht="12.75">
      <c r="B18" s="25" t="s">
        <v>2</v>
      </c>
      <c r="C18" s="72"/>
      <c r="D18" s="72"/>
      <c r="E18" s="72"/>
      <c r="F18" s="33" t="str">
        <f>IF(H2="English","City","Ville")</f>
        <v>Ville</v>
      </c>
      <c r="G18" s="67"/>
      <c r="H18" s="67"/>
      <c r="I18" s="71"/>
      <c r="J18" s="71"/>
      <c r="K18" s="71"/>
      <c r="BB18" t="s">
        <v>57</v>
      </c>
    </row>
    <row r="19" spans="2:54" ht="12.75">
      <c r="B19" s="75"/>
      <c r="C19" s="75"/>
      <c r="D19" s="75"/>
      <c r="E19" s="75"/>
      <c r="F19" s="75"/>
      <c r="G19" s="75"/>
      <c r="H19" s="75"/>
      <c r="I19" s="57"/>
      <c r="J19" s="57"/>
      <c r="BB19" t="s">
        <v>58</v>
      </c>
    </row>
    <row r="20" spans="2:54" ht="12.75">
      <c r="B20" s="76"/>
      <c r="C20" s="76"/>
      <c r="D20" s="76"/>
      <c r="E20" s="76"/>
      <c r="F20" s="76"/>
      <c r="G20" s="76"/>
      <c r="H20" s="76"/>
      <c r="I20" s="57"/>
      <c r="J20" s="57"/>
      <c r="BB20" t="s">
        <v>59</v>
      </c>
    </row>
    <row r="21" spans="2:54" ht="12.75">
      <c r="B21" s="37" t="str">
        <f>IF(H2="English","Order Summary","Récap de la Commande")</f>
        <v>Récap de la Commande</v>
      </c>
      <c r="C21" s="65"/>
      <c r="D21" s="65"/>
      <c r="E21" s="65"/>
      <c r="F21" s="77"/>
      <c r="G21" s="78"/>
      <c r="H21" s="78"/>
      <c r="I21" s="57"/>
      <c r="J21" s="57"/>
      <c r="BB21" t="s">
        <v>60</v>
      </c>
    </row>
    <row r="22" spans="2:54" ht="12.75">
      <c r="B22" s="32" t="str">
        <f>IF(H2="English","Number of jerseys","Nombre de maillots")</f>
        <v>Nombre de maillots</v>
      </c>
      <c r="C22" s="66">
        <f>COUNTIF(B29:B229,"Airez")+COUNTIF(B29:B229,"Azkar")+COUNTIF(B29:B229,"Iribazi")+COUNTIF(B29:B229,"Jauzi")+COUNTIF(B29:B229,"Ohiko")+COUNTIF(B29:B229,"Epela")</f>
        <v>19</v>
      </c>
      <c r="D22" s="66"/>
      <c r="E22" s="66"/>
      <c r="F22" s="77"/>
      <c r="G22" s="78"/>
      <c r="H22" s="78"/>
      <c r="I22" s="57"/>
      <c r="J22" s="57"/>
      <c r="BB22" t="s">
        <v>61</v>
      </c>
    </row>
    <row r="23" spans="2:54" ht="12.75">
      <c r="B23" s="32" t="str">
        <f>IF(H3="English","Number of Shorts","Nombre de shorts")</f>
        <v>Nombre de shorts</v>
      </c>
      <c r="C23" s="67">
        <f>COUNTIF(B29:B229,"Short")</f>
        <v>0</v>
      </c>
      <c r="D23" s="67"/>
      <c r="E23" s="67"/>
      <c r="F23" s="77"/>
      <c r="G23" s="78"/>
      <c r="H23" s="78"/>
      <c r="I23" s="57"/>
      <c r="J23" s="57"/>
      <c r="BB23" t="s">
        <v>62</v>
      </c>
    </row>
    <row r="24" spans="2:54" ht="12.75">
      <c r="B24" s="45" t="s">
        <v>3</v>
      </c>
      <c r="C24" s="81">
        <f>SUM(C22:C23)</f>
        <v>19</v>
      </c>
      <c r="D24" s="81"/>
      <c r="E24" s="81"/>
      <c r="F24" s="47" t="str">
        <f>IF(H2="English","* total amount must corespond to the Summary sheet total","* le montant total doit correspondre au total de la feuille 'Summary'")</f>
        <v>* le montant total doit correspondre au total de la feuille 'Summary'</v>
      </c>
      <c r="I24" s="57"/>
      <c r="J24" s="57"/>
      <c r="BB24" t="s">
        <v>63</v>
      </c>
    </row>
    <row r="25" spans="2:54" ht="12.75">
      <c r="B25" s="82"/>
      <c r="C25" s="82"/>
      <c r="D25" s="82"/>
      <c r="E25" s="82"/>
      <c r="F25" s="82"/>
      <c r="G25" s="82"/>
      <c r="H25" s="82"/>
      <c r="BB25" t="s">
        <v>64</v>
      </c>
    </row>
    <row r="26" spans="2:54" ht="12.75">
      <c r="B26" s="82"/>
      <c r="C26" s="82"/>
      <c r="D26" s="82"/>
      <c r="E26" s="82"/>
      <c r="F26" s="82"/>
      <c r="G26" s="82"/>
      <c r="H26" s="82"/>
      <c r="BB26" t="s">
        <v>65</v>
      </c>
    </row>
    <row r="27" spans="2:54" ht="12.75">
      <c r="B27" s="83"/>
      <c r="C27" s="83"/>
      <c r="D27" s="83"/>
      <c r="E27" s="83"/>
      <c r="F27" s="83"/>
      <c r="G27" s="83"/>
      <c r="H27" s="83"/>
      <c r="BB27" t="s">
        <v>66</v>
      </c>
    </row>
    <row r="28" spans="1:54" s="5" customFormat="1" ht="40.5" customHeight="1">
      <c r="A28" s="53" t="s">
        <v>4</v>
      </c>
      <c r="B28" s="53" t="str">
        <f>IF(H2="English","Product","Produit")</f>
        <v>Produit</v>
      </c>
      <c r="C28" s="53" t="str">
        <f>IF(H2="English","Gender/Type","Sexe/Type")</f>
        <v>Sexe/Type</v>
      </c>
      <c r="D28" s="53" t="str">
        <f>IF(H2="English","Size","Taille")</f>
        <v>Taille</v>
      </c>
      <c r="E28" s="53" t="str">
        <f>IF(H2="English","Name to be printed","Nom à imprimer")</f>
        <v>Nom à imprimer</v>
      </c>
      <c r="F28" s="53" t="str">
        <f>IF(H2="English","Number to be printed","Numéro à imprimer")</f>
        <v>Numéro à imprimer</v>
      </c>
      <c r="G28" s="79" t="str">
        <f>IF(H2="English","Special Requests","Demandes particulières")</f>
        <v>Demandes particulières</v>
      </c>
      <c r="H28" s="79"/>
      <c r="I28" s="4"/>
      <c r="J28"/>
      <c r="BB28" s="12" t="s">
        <v>67</v>
      </c>
    </row>
    <row r="29" spans="1:54" s="1" customFormat="1" ht="12" customHeight="1">
      <c r="A29" s="48">
        <v>1</v>
      </c>
      <c r="B29" s="49" t="s">
        <v>9</v>
      </c>
      <c r="C29" s="49" t="s">
        <v>39</v>
      </c>
      <c r="D29" s="50" t="s">
        <v>12</v>
      </c>
      <c r="E29" s="51" t="s">
        <v>288</v>
      </c>
      <c r="F29" s="52"/>
      <c r="G29" s="80"/>
      <c r="H29" s="80"/>
      <c r="I29" s="61" t="str">
        <f>IF('My order'!H2="English","Use the dropdown lists to fill in your order. Please do not type in anything for the 3 first columns (Product, Gender, Size).","Utilisez les listes pour remplir votre commande. Merci de ne rien taper dans les 3 premières colonnes (Produit, Sexe, Taille).")</f>
        <v>Utilisez les listes pour remplir votre commande. Merci de ne rien taper dans les 3 premières colonnes (Produit, Sexe, Taille).</v>
      </c>
      <c r="J29" s="62"/>
      <c r="K29" s="62"/>
      <c r="L29" s="1" t="s">
        <v>281</v>
      </c>
      <c r="BB29" s="1" t="s">
        <v>68</v>
      </c>
    </row>
    <row r="30" spans="1:54" s="1" customFormat="1" ht="12" customHeight="1">
      <c r="A30" s="6">
        <v>2</v>
      </c>
      <c r="B30" s="51" t="s">
        <v>9</v>
      </c>
      <c r="C30" s="51" t="s">
        <v>39</v>
      </c>
      <c r="D30" s="94" t="s">
        <v>12</v>
      </c>
      <c r="E30" s="8" t="s">
        <v>289</v>
      </c>
      <c r="F30" s="9"/>
      <c r="G30" s="80"/>
      <c r="H30" s="80"/>
      <c r="I30" s="61"/>
      <c r="J30" s="62"/>
      <c r="K30" s="62"/>
      <c r="BB30" s="1" t="s">
        <v>69</v>
      </c>
    </row>
    <row r="31" spans="1:54" s="1" customFormat="1" ht="12" customHeight="1">
      <c r="A31" s="6">
        <v>3</v>
      </c>
      <c r="B31" s="51" t="s">
        <v>9</v>
      </c>
      <c r="C31" s="51" t="s">
        <v>39</v>
      </c>
      <c r="D31" s="94" t="s">
        <v>12</v>
      </c>
      <c r="E31" s="8" t="s">
        <v>290</v>
      </c>
      <c r="F31" s="9"/>
      <c r="G31" s="80"/>
      <c r="H31" s="80"/>
      <c r="I31" s="61"/>
      <c r="J31" s="62"/>
      <c r="K31" s="62"/>
      <c r="BB31" s="1" t="s">
        <v>70</v>
      </c>
    </row>
    <row r="32" spans="1:54" s="1" customFormat="1" ht="12" customHeight="1">
      <c r="A32" s="6">
        <v>4</v>
      </c>
      <c r="B32" s="51" t="s">
        <v>9</v>
      </c>
      <c r="C32" s="51" t="s">
        <v>39</v>
      </c>
      <c r="D32" s="94" t="s">
        <v>12</v>
      </c>
      <c r="E32" s="8" t="s">
        <v>291</v>
      </c>
      <c r="F32" s="9"/>
      <c r="G32" s="80"/>
      <c r="H32" s="80"/>
      <c r="I32" s="58"/>
      <c r="J32" s="59"/>
      <c r="K32" s="60"/>
      <c r="BB32" s="1" t="s">
        <v>71</v>
      </c>
    </row>
    <row r="33" spans="1:54" s="1" customFormat="1" ht="12" customHeight="1">
      <c r="A33" s="6">
        <v>5</v>
      </c>
      <c r="B33" s="51" t="s">
        <v>9</v>
      </c>
      <c r="C33" s="51" t="s">
        <v>39</v>
      </c>
      <c r="D33" s="94" t="s">
        <v>8</v>
      </c>
      <c r="E33" s="8" t="s">
        <v>292</v>
      </c>
      <c r="F33" s="9"/>
      <c r="G33" s="80"/>
      <c r="H33" s="80"/>
      <c r="I33" s="61" t="str">
        <f>IF(H2="English","Just click on the cell and a list will magically pop up. Start from the 'Product' column and the other lists will adapt. ","Cliquez simplement sur la cellule et une liste apparaitra miraculeusement. Commencez par la colonne 'Produit' et les autres listes s'adapteront automatiquement. ")</f>
        <v>Cliquez simplement sur la cellule et une liste apparaitra miraculeusement. Commencez par la colonne 'Produit' et les autres listes s'adapteront automatiquement. </v>
      </c>
      <c r="J33" s="62"/>
      <c r="K33" s="62"/>
      <c r="BB33" s="1" t="s">
        <v>72</v>
      </c>
    </row>
    <row r="34" spans="1:54" s="1" customFormat="1" ht="12" customHeight="1">
      <c r="A34" s="6">
        <v>6</v>
      </c>
      <c r="B34" s="51" t="s">
        <v>9</v>
      </c>
      <c r="C34" s="51" t="s">
        <v>39</v>
      </c>
      <c r="D34" s="94" t="s">
        <v>10</v>
      </c>
      <c r="E34" s="8" t="s">
        <v>293</v>
      </c>
      <c r="F34" s="9"/>
      <c r="G34" s="80"/>
      <c r="H34" s="80"/>
      <c r="I34" s="61"/>
      <c r="J34" s="62"/>
      <c r="K34" s="62"/>
      <c r="BB34" s="1" t="s">
        <v>73</v>
      </c>
    </row>
    <row r="35" spans="1:54" s="1" customFormat="1" ht="12" customHeight="1">
      <c r="A35" s="6">
        <v>7</v>
      </c>
      <c r="B35" s="51" t="s">
        <v>9</v>
      </c>
      <c r="C35" s="51" t="s">
        <v>39</v>
      </c>
      <c r="D35" s="94" t="s">
        <v>12</v>
      </c>
      <c r="E35" s="8" t="s">
        <v>294</v>
      </c>
      <c r="F35" s="9"/>
      <c r="G35" s="80"/>
      <c r="H35" s="80"/>
      <c r="I35" s="61"/>
      <c r="J35" s="62"/>
      <c r="K35" s="62"/>
      <c r="BB35" s="1" t="s">
        <v>74</v>
      </c>
    </row>
    <row r="36" spans="1:54" s="1" customFormat="1" ht="12" customHeight="1">
      <c r="A36" s="6">
        <v>8</v>
      </c>
      <c r="B36" s="51" t="s">
        <v>9</v>
      </c>
      <c r="C36" s="51" t="s">
        <v>39</v>
      </c>
      <c r="D36" s="94" t="s">
        <v>12</v>
      </c>
      <c r="E36" s="8" t="s">
        <v>295</v>
      </c>
      <c r="F36" s="9"/>
      <c r="G36" s="80"/>
      <c r="H36" s="80"/>
      <c r="I36" s="58"/>
      <c r="J36" s="59"/>
      <c r="K36" s="60"/>
      <c r="BB36" s="1" t="s">
        <v>75</v>
      </c>
    </row>
    <row r="37" spans="1:54" s="1" customFormat="1" ht="12" customHeight="1">
      <c r="A37" s="6">
        <v>9</v>
      </c>
      <c r="B37" s="51" t="s">
        <v>9</v>
      </c>
      <c r="C37" s="51" t="s">
        <v>39</v>
      </c>
      <c r="D37" s="94" t="s">
        <v>10</v>
      </c>
      <c r="E37" s="8" t="s">
        <v>296</v>
      </c>
      <c r="F37" s="9"/>
      <c r="G37" s="80"/>
      <c r="H37" s="80"/>
      <c r="I37" s="61" t="str">
        <f>IF(H2="English","You can then type in the details for the other columns (Name, Number, Requests).","Vous pouvez ensuite tapez les détails des autres colonnes (Nom, Numéro, Demandes).")</f>
        <v>Vous pouvez ensuite tapez les détails des autres colonnes (Nom, Numéro, Demandes).</v>
      </c>
      <c r="J37" s="62"/>
      <c r="K37" s="62"/>
      <c r="BB37" s="1" t="s">
        <v>76</v>
      </c>
    </row>
    <row r="38" spans="1:54" s="1" customFormat="1" ht="12" customHeight="1">
      <c r="A38" s="6">
        <v>10</v>
      </c>
      <c r="B38" s="51" t="s">
        <v>9</v>
      </c>
      <c r="C38" s="8" t="s">
        <v>39</v>
      </c>
      <c r="D38" s="94" t="s">
        <v>10</v>
      </c>
      <c r="E38" s="8" t="s">
        <v>297</v>
      </c>
      <c r="F38" s="9"/>
      <c r="G38" s="80"/>
      <c r="H38" s="80"/>
      <c r="I38" s="61"/>
      <c r="J38" s="62"/>
      <c r="K38" s="62"/>
      <c r="BB38" s="1" t="s">
        <v>77</v>
      </c>
    </row>
    <row r="39" spans="1:54" s="1" customFormat="1" ht="12" customHeight="1">
      <c r="A39" s="6">
        <v>11</v>
      </c>
      <c r="B39" s="51" t="s">
        <v>9</v>
      </c>
      <c r="C39" s="8" t="s">
        <v>39</v>
      </c>
      <c r="D39" s="94" t="s">
        <v>10</v>
      </c>
      <c r="E39" s="8" t="s">
        <v>289</v>
      </c>
      <c r="F39" s="9"/>
      <c r="G39" s="80"/>
      <c r="H39" s="80"/>
      <c r="I39" s="61"/>
      <c r="J39" s="62"/>
      <c r="K39" s="62"/>
      <c r="BB39" s="1" t="s">
        <v>78</v>
      </c>
    </row>
    <row r="40" spans="1:54" ht="12" customHeight="1">
      <c r="A40" s="6">
        <v>12</v>
      </c>
      <c r="B40" s="51" t="s">
        <v>9</v>
      </c>
      <c r="C40" s="8" t="s">
        <v>39</v>
      </c>
      <c r="D40" s="94" t="s">
        <v>10</v>
      </c>
      <c r="E40" s="8" t="s">
        <v>298</v>
      </c>
      <c r="F40" s="9"/>
      <c r="G40" s="80"/>
      <c r="H40" s="80"/>
      <c r="I40" s="10"/>
      <c r="J40" s="10"/>
      <c r="BB40" t="s">
        <v>79</v>
      </c>
    </row>
    <row r="41" spans="1:54" ht="12" customHeight="1">
      <c r="A41" s="6">
        <v>13</v>
      </c>
      <c r="B41" s="51" t="s">
        <v>9</v>
      </c>
      <c r="C41" s="8" t="s">
        <v>39</v>
      </c>
      <c r="D41" s="94" t="s">
        <v>8</v>
      </c>
      <c r="E41" s="8" t="s">
        <v>299</v>
      </c>
      <c r="F41" s="9"/>
      <c r="G41" s="80"/>
      <c r="H41" s="80"/>
      <c r="I41" s="10"/>
      <c r="J41" s="10"/>
      <c r="BB41" t="s">
        <v>80</v>
      </c>
    </row>
    <row r="42" spans="1:54" ht="12" customHeight="1">
      <c r="A42" s="6">
        <v>14</v>
      </c>
      <c r="B42" s="51" t="s">
        <v>9</v>
      </c>
      <c r="C42" s="8" t="s">
        <v>39</v>
      </c>
      <c r="D42" s="94" t="s">
        <v>10</v>
      </c>
      <c r="E42" s="8" t="s">
        <v>300</v>
      </c>
      <c r="F42" s="9"/>
      <c r="G42" s="80"/>
      <c r="H42" s="80"/>
      <c r="I42" s="10"/>
      <c r="J42" s="56"/>
      <c r="BB42" t="s">
        <v>81</v>
      </c>
    </row>
    <row r="43" spans="1:54" ht="12" customHeight="1">
      <c r="A43" s="6">
        <v>15</v>
      </c>
      <c r="B43" s="51" t="s">
        <v>9</v>
      </c>
      <c r="C43" s="8" t="s">
        <v>39</v>
      </c>
      <c r="D43" s="94" t="s">
        <v>10</v>
      </c>
      <c r="E43" s="8" t="s">
        <v>301</v>
      </c>
      <c r="F43" s="9"/>
      <c r="G43" s="80"/>
      <c r="H43" s="80"/>
      <c r="I43" s="10"/>
      <c r="J43" s="10"/>
      <c r="BB43" t="s">
        <v>82</v>
      </c>
    </row>
    <row r="44" spans="1:54" ht="12" customHeight="1">
      <c r="A44" s="6">
        <v>16</v>
      </c>
      <c r="B44" s="51" t="s">
        <v>9</v>
      </c>
      <c r="C44" s="8" t="s">
        <v>39</v>
      </c>
      <c r="D44" s="94" t="s">
        <v>12</v>
      </c>
      <c r="E44" s="8" t="s">
        <v>302</v>
      </c>
      <c r="F44" s="9"/>
      <c r="G44" s="80"/>
      <c r="H44" s="80"/>
      <c r="I44" s="10"/>
      <c r="J44" s="10"/>
      <c r="BB44" t="s">
        <v>83</v>
      </c>
    </row>
    <row r="45" spans="1:54" ht="12" customHeight="1">
      <c r="A45" s="6">
        <v>17</v>
      </c>
      <c r="B45" s="51" t="s">
        <v>9</v>
      </c>
      <c r="C45" s="8" t="s">
        <v>39</v>
      </c>
      <c r="D45" s="94" t="s">
        <v>12</v>
      </c>
      <c r="E45" s="8" t="s">
        <v>303</v>
      </c>
      <c r="F45" s="9"/>
      <c r="G45" s="80"/>
      <c r="H45" s="80"/>
      <c r="I45" s="10"/>
      <c r="J45" s="10"/>
      <c r="BB45" t="s">
        <v>84</v>
      </c>
    </row>
    <row r="46" spans="1:54" ht="12" customHeight="1">
      <c r="A46" s="6">
        <v>18</v>
      </c>
      <c r="B46" s="51" t="s">
        <v>9</v>
      </c>
      <c r="C46" s="8" t="s">
        <v>39</v>
      </c>
      <c r="D46" s="94" t="s">
        <v>13</v>
      </c>
      <c r="E46" s="8" t="s">
        <v>304</v>
      </c>
      <c r="F46" s="9"/>
      <c r="G46" s="80"/>
      <c r="H46" s="80"/>
      <c r="I46" s="10"/>
      <c r="J46" s="10"/>
      <c r="BB46" t="s">
        <v>85</v>
      </c>
    </row>
    <row r="47" spans="1:54" ht="12" customHeight="1">
      <c r="A47" s="11">
        <v>19</v>
      </c>
      <c r="B47" s="51" t="s">
        <v>9</v>
      </c>
      <c r="C47" s="8" t="s">
        <v>39</v>
      </c>
      <c r="D47" s="94" t="s">
        <v>12</v>
      </c>
      <c r="E47" s="8" t="s">
        <v>305</v>
      </c>
      <c r="F47" s="9"/>
      <c r="G47" s="80"/>
      <c r="H47" s="80"/>
      <c r="I47" s="10"/>
      <c r="J47" s="10"/>
      <c r="BB47" t="s">
        <v>86</v>
      </c>
    </row>
    <row r="48" spans="1:54" ht="12" customHeight="1">
      <c r="A48" s="11">
        <v>20</v>
      </c>
      <c r="B48" s="7"/>
      <c r="C48" s="7"/>
      <c r="D48" s="20"/>
      <c r="E48" s="8"/>
      <c r="F48" s="9"/>
      <c r="G48" s="80"/>
      <c r="H48" s="80"/>
      <c r="I48" s="10"/>
      <c r="J48" s="10"/>
      <c r="BB48" t="s">
        <v>87</v>
      </c>
    </row>
    <row r="49" spans="1:54" ht="12" customHeight="1">
      <c r="A49" s="11">
        <v>21</v>
      </c>
      <c r="B49" s="7"/>
      <c r="C49" s="7"/>
      <c r="D49" s="20"/>
      <c r="E49" s="8"/>
      <c r="F49" s="9"/>
      <c r="G49" s="80"/>
      <c r="H49" s="80"/>
      <c r="I49" s="10"/>
      <c r="J49" s="10"/>
      <c r="BB49" t="s">
        <v>88</v>
      </c>
    </row>
    <row r="50" spans="1:54" ht="12" customHeight="1">
      <c r="A50" s="11">
        <v>22</v>
      </c>
      <c r="B50" s="7"/>
      <c r="C50" s="7"/>
      <c r="D50" s="20"/>
      <c r="E50" s="8"/>
      <c r="F50" s="9"/>
      <c r="G50" s="80"/>
      <c r="H50" s="80"/>
      <c r="I50" s="10"/>
      <c r="J50" s="10"/>
      <c r="BB50" t="s">
        <v>89</v>
      </c>
    </row>
    <row r="51" spans="1:54" ht="12" customHeight="1">
      <c r="A51" s="11">
        <v>23</v>
      </c>
      <c r="B51" s="7"/>
      <c r="C51" s="7"/>
      <c r="D51" s="20"/>
      <c r="E51" s="8"/>
      <c r="F51" s="9"/>
      <c r="G51" s="80"/>
      <c r="H51" s="80"/>
      <c r="I51" s="10"/>
      <c r="J51" s="10"/>
      <c r="BB51" t="s">
        <v>90</v>
      </c>
    </row>
    <row r="52" spans="1:54" ht="12" customHeight="1">
      <c r="A52" s="11">
        <v>24</v>
      </c>
      <c r="B52" s="7"/>
      <c r="C52" s="7"/>
      <c r="D52" s="20"/>
      <c r="E52" s="8"/>
      <c r="F52" s="9"/>
      <c r="G52" s="80"/>
      <c r="H52" s="80"/>
      <c r="I52" s="10"/>
      <c r="J52" s="10"/>
      <c r="BB52" t="s">
        <v>91</v>
      </c>
    </row>
    <row r="53" spans="1:54" ht="12" customHeight="1">
      <c r="A53" s="11">
        <v>25</v>
      </c>
      <c r="B53" s="7"/>
      <c r="C53" s="7"/>
      <c r="D53" s="20"/>
      <c r="E53" s="8"/>
      <c r="F53" s="9"/>
      <c r="G53" s="80"/>
      <c r="H53" s="80"/>
      <c r="I53" s="10"/>
      <c r="J53" s="10"/>
      <c r="BB53" t="s">
        <v>92</v>
      </c>
    </row>
    <row r="54" spans="1:54" ht="12" customHeight="1">
      <c r="A54" s="11">
        <v>26</v>
      </c>
      <c r="B54" s="7"/>
      <c r="C54" s="7"/>
      <c r="D54" s="20"/>
      <c r="E54" s="8"/>
      <c r="F54" s="9"/>
      <c r="G54" s="80"/>
      <c r="H54" s="80"/>
      <c r="I54" s="10"/>
      <c r="J54" s="10"/>
      <c r="BB54" t="s">
        <v>93</v>
      </c>
    </row>
    <row r="55" spans="1:54" ht="12" customHeight="1">
      <c r="A55" s="11">
        <v>27</v>
      </c>
      <c r="B55" s="7"/>
      <c r="C55" s="7"/>
      <c r="D55" s="20"/>
      <c r="E55" s="8"/>
      <c r="F55" s="9"/>
      <c r="G55" s="80"/>
      <c r="H55" s="80"/>
      <c r="I55" s="10"/>
      <c r="J55" s="10"/>
      <c r="BB55" t="s">
        <v>94</v>
      </c>
    </row>
    <row r="56" spans="1:54" ht="12" customHeight="1">
      <c r="A56" s="11">
        <v>28</v>
      </c>
      <c r="B56" s="7"/>
      <c r="C56" s="7"/>
      <c r="D56" s="20"/>
      <c r="E56" s="8"/>
      <c r="F56" s="9"/>
      <c r="G56" s="80"/>
      <c r="H56" s="80"/>
      <c r="I56" s="10"/>
      <c r="J56" s="10"/>
      <c r="BB56" t="s">
        <v>95</v>
      </c>
    </row>
    <row r="57" spans="1:54" ht="12" customHeight="1">
      <c r="A57" s="11">
        <v>29</v>
      </c>
      <c r="B57" s="7"/>
      <c r="C57" s="7"/>
      <c r="D57" s="20"/>
      <c r="E57" s="8"/>
      <c r="F57" s="9"/>
      <c r="G57" s="80"/>
      <c r="H57" s="80"/>
      <c r="I57" s="10"/>
      <c r="J57" s="10"/>
      <c r="BB57" t="s">
        <v>96</v>
      </c>
    </row>
    <row r="58" spans="1:54" ht="12" customHeight="1">
      <c r="A58" s="11">
        <v>30</v>
      </c>
      <c r="B58" s="7"/>
      <c r="C58" s="7"/>
      <c r="D58" s="20"/>
      <c r="E58" s="8"/>
      <c r="F58" s="9"/>
      <c r="G58" s="80"/>
      <c r="H58" s="80"/>
      <c r="I58" s="10"/>
      <c r="J58" s="10"/>
      <c r="BB58" t="s">
        <v>97</v>
      </c>
    </row>
    <row r="59" spans="1:54" ht="12" customHeight="1">
      <c r="A59" s="11">
        <v>31</v>
      </c>
      <c r="B59" s="7"/>
      <c r="C59" s="7"/>
      <c r="D59" s="20"/>
      <c r="E59" s="8"/>
      <c r="F59" s="9"/>
      <c r="G59" s="80"/>
      <c r="H59" s="80"/>
      <c r="I59" s="10"/>
      <c r="J59" s="10"/>
      <c r="BB59" t="s">
        <v>98</v>
      </c>
    </row>
    <row r="60" spans="1:54" ht="12" customHeight="1">
      <c r="A60" s="11">
        <v>32</v>
      </c>
      <c r="B60" s="7"/>
      <c r="C60" s="7"/>
      <c r="D60" s="20"/>
      <c r="E60" s="8"/>
      <c r="F60" s="9"/>
      <c r="G60" s="80"/>
      <c r="H60" s="80"/>
      <c r="I60" s="10"/>
      <c r="J60" s="10"/>
      <c r="BB60" t="s">
        <v>99</v>
      </c>
    </row>
    <row r="61" spans="1:54" ht="12" customHeight="1">
      <c r="A61" s="11">
        <v>33</v>
      </c>
      <c r="B61" s="7"/>
      <c r="C61" s="7"/>
      <c r="D61" s="20"/>
      <c r="E61" s="8"/>
      <c r="F61" s="9"/>
      <c r="G61" s="80"/>
      <c r="H61" s="80"/>
      <c r="I61" s="10"/>
      <c r="J61" s="10"/>
      <c r="BB61" t="s">
        <v>100</v>
      </c>
    </row>
    <row r="62" spans="1:54" ht="12" customHeight="1">
      <c r="A62" s="11">
        <v>34</v>
      </c>
      <c r="B62" s="7"/>
      <c r="C62" s="7"/>
      <c r="D62" s="20"/>
      <c r="E62" s="8"/>
      <c r="F62" s="9"/>
      <c r="G62" s="80"/>
      <c r="H62" s="80"/>
      <c r="I62" s="10"/>
      <c r="J62" s="10"/>
      <c r="BB62" t="s">
        <v>101</v>
      </c>
    </row>
    <row r="63" spans="1:54" ht="12" customHeight="1">
      <c r="A63" s="11">
        <v>35</v>
      </c>
      <c r="B63" s="7"/>
      <c r="C63" s="7"/>
      <c r="D63" s="20"/>
      <c r="E63" s="8"/>
      <c r="F63" s="9"/>
      <c r="G63" s="80"/>
      <c r="H63" s="80"/>
      <c r="I63" s="10"/>
      <c r="J63" s="10"/>
      <c r="BB63" t="s">
        <v>102</v>
      </c>
    </row>
    <row r="64" spans="1:54" ht="12" customHeight="1">
      <c r="A64" s="11">
        <v>36</v>
      </c>
      <c r="B64" s="7"/>
      <c r="C64" s="7"/>
      <c r="D64" s="20"/>
      <c r="E64" s="8"/>
      <c r="F64" s="9"/>
      <c r="G64" s="80"/>
      <c r="H64" s="80"/>
      <c r="I64" s="10"/>
      <c r="J64" s="10"/>
      <c r="BB64" t="s">
        <v>103</v>
      </c>
    </row>
    <row r="65" spans="1:54" ht="12" customHeight="1">
      <c r="A65" s="11">
        <v>37</v>
      </c>
      <c r="B65" s="7"/>
      <c r="C65" s="7"/>
      <c r="D65" s="20"/>
      <c r="E65" s="8"/>
      <c r="F65" s="9"/>
      <c r="G65" s="80"/>
      <c r="H65" s="80"/>
      <c r="I65" s="10"/>
      <c r="J65" s="10"/>
      <c r="BB65" t="s">
        <v>104</v>
      </c>
    </row>
    <row r="66" spans="1:54" ht="12" customHeight="1">
      <c r="A66" s="11">
        <v>38</v>
      </c>
      <c r="B66" s="7"/>
      <c r="C66" s="7"/>
      <c r="D66" s="20"/>
      <c r="E66" s="8"/>
      <c r="F66" s="9"/>
      <c r="G66" s="80"/>
      <c r="H66" s="80"/>
      <c r="I66" s="10"/>
      <c r="J66" s="10"/>
      <c r="BB66" t="s">
        <v>105</v>
      </c>
    </row>
    <row r="67" spans="1:54" ht="12" customHeight="1">
      <c r="A67" s="11">
        <v>39</v>
      </c>
      <c r="B67" s="7"/>
      <c r="C67" s="7"/>
      <c r="D67" s="20"/>
      <c r="E67" s="8"/>
      <c r="F67" s="9"/>
      <c r="G67" s="80"/>
      <c r="H67" s="80"/>
      <c r="I67" s="10"/>
      <c r="J67" s="10"/>
      <c r="BB67" t="s">
        <v>106</v>
      </c>
    </row>
    <row r="68" spans="1:54" ht="12" customHeight="1">
      <c r="A68" s="11">
        <v>40</v>
      </c>
      <c r="B68" s="7"/>
      <c r="C68" s="7"/>
      <c r="D68" s="20"/>
      <c r="E68" s="8"/>
      <c r="F68" s="9"/>
      <c r="G68" s="80"/>
      <c r="H68" s="80"/>
      <c r="I68" s="10"/>
      <c r="J68" s="10"/>
      <c r="BB68" t="s">
        <v>107</v>
      </c>
    </row>
    <row r="69" spans="1:54" ht="12" customHeight="1">
      <c r="A69" s="11">
        <v>41</v>
      </c>
      <c r="B69" s="7"/>
      <c r="C69" s="7"/>
      <c r="D69" s="20"/>
      <c r="E69" s="8"/>
      <c r="F69" s="9"/>
      <c r="G69" s="80"/>
      <c r="H69" s="80"/>
      <c r="I69" s="10"/>
      <c r="J69" s="10"/>
      <c r="BB69" t="s">
        <v>108</v>
      </c>
    </row>
    <row r="70" spans="1:54" ht="12" customHeight="1">
      <c r="A70" s="11">
        <v>42</v>
      </c>
      <c r="B70" s="7"/>
      <c r="C70" s="7"/>
      <c r="D70" s="20"/>
      <c r="E70" s="8"/>
      <c r="F70" s="9"/>
      <c r="G70" s="80"/>
      <c r="H70" s="80"/>
      <c r="I70" s="10"/>
      <c r="J70" s="10"/>
      <c r="BB70" t="s">
        <v>109</v>
      </c>
    </row>
    <row r="71" spans="1:54" ht="12" customHeight="1">
      <c r="A71" s="11">
        <v>43</v>
      </c>
      <c r="B71" s="7"/>
      <c r="C71" s="7"/>
      <c r="D71" s="20"/>
      <c r="E71" s="8"/>
      <c r="F71" s="9"/>
      <c r="G71" s="80"/>
      <c r="H71" s="80"/>
      <c r="I71" s="10"/>
      <c r="J71" s="10"/>
      <c r="BB71" t="s">
        <v>110</v>
      </c>
    </row>
    <row r="72" spans="1:54" ht="12" customHeight="1">
      <c r="A72" s="11">
        <v>44</v>
      </c>
      <c r="B72" s="7"/>
      <c r="C72" s="7"/>
      <c r="D72" s="20"/>
      <c r="E72" s="8"/>
      <c r="F72" s="9"/>
      <c r="G72" s="80"/>
      <c r="H72" s="80"/>
      <c r="I72" s="10"/>
      <c r="J72" s="10"/>
      <c r="BB72" t="s">
        <v>111</v>
      </c>
    </row>
    <row r="73" spans="1:54" ht="12" customHeight="1">
      <c r="A73" s="11">
        <v>45</v>
      </c>
      <c r="B73" s="7"/>
      <c r="C73" s="7"/>
      <c r="D73" s="20"/>
      <c r="E73" s="8"/>
      <c r="F73" s="9"/>
      <c r="G73" s="80"/>
      <c r="H73" s="80"/>
      <c r="I73" s="10"/>
      <c r="J73" s="10"/>
      <c r="BB73" t="s">
        <v>112</v>
      </c>
    </row>
    <row r="74" spans="1:54" ht="12" customHeight="1">
      <c r="A74" s="11">
        <v>46</v>
      </c>
      <c r="B74" s="7"/>
      <c r="C74" s="7"/>
      <c r="D74" s="20"/>
      <c r="E74" s="8"/>
      <c r="F74" s="9"/>
      <c r="G74" s="80"/>
      <c r="H74" s="80"/>
      <c r="I74" s="10"/>
      <c r="J74" s="10"/>
      <c r="BB74" t="s">
        <v>113</v>
      </c>
    </row>
    <row r="75" spans="1:54" ht="12" customHeight="1">
      <c r="A75" s="11">
        <v>47</v>
      </c>
      <c r="B75" s="7"/>
      <c r="C75" s="7"/>
      <c r="D75" s="20"/>
      <c r="E75" s="8"/>
      <c r="F75" s="9"/>
      <c r="G75" s="80"/>
      <c r="H75" s="80"/>
      <c r="I75" s="10"/>
      <c r="J75" s="10"/>
      <c r="BB75" t="s">
        <v>114</v>
      </c>
    </row>
    <row r="76" spans="1:54" ht="12" customHeight="1">
      <c r="A76" s="11">
        <v>48</v>
      </c>
      <c r="B76" s="7"/>
      <c r="C76" s="7"/>
      <c r="D76" s="20"/>
      <c r="E76" s="8"/>
      <c r="F76" s="9"/>
      <c r="G76" s="80"/>
      <c r="H76" s="80"/>
      <c r="I76" s="10"/>
      <c r="J76" s="10"/>
      <c r="BB76" t="s">
        <v>115</v>
      </c>
    </row>
    <row r="77" spans="1:54" ht="12" customHeight="1">
      <c r="A77" s="11">
        <v>49</v>
      </c>
      <c r="B77" s="7"/>
      <c r="C77" s="7"/>
      <c r="D77" s="20"/>
      <c r="E77" s="8"/>
      <c r="F77" s="9"/>
      <c r="G77" s="80"/>
      <c r="H77" s="80"/>
      <c r="I77" s="10"/>
      <c r="J77" s="10"/>
      <c r="BB77" t="s">
        <v>116</v>
      </c>
    </row>
    <row r="78" spans="1:54" ht="12" customHeight="1">
      <c r="A78" s="11">
        <v>50</v>
      </c>
      <c r="B78" s="7"/>
      <c r="C78" s="7"/>
      <c r="D78" s="20"/>
      <c r="E78" s="8"/>
      <c r="F78" s="9"/>
      <c r="G78" s="80"/>
      <c r="H78" s="80"/>
      <c r="I78" s="10"/>
      <c r="J78" s="10"/>
      <c r="BB78" t="s">
        <v>117</v>
      </c>
    </row>
    <row r="79" spans="1:54" ht="12" customHeight="1">
      <c r="A79" s="11">
        <v>51</v>
      </c>
      <c r="B79" s="7"/>
      <c r="C79" s="7"/>
      <c r="D79" s="20"/>
      <c r="E79" s="8"/>
      <c r="F79" s="9"/>
      <c r="G79" s="80"/>
      <c r="H79" s="80"/>
      <c r="I79" s="10"/>
      <c r="J79" s="10"/>
      <c r="BB79" t="s">
        <v>118</v>
      </c>
    </row>
    <row r="80" spans="1:54" ht="12" customHeight="1">
      <c r="A80" s="11">
        <v>52</v>
      </c>
      <c r="B80" s="7"/>
      <c r="C80" s="7"/>
      <c r="D80" s="20"/>
      <c r="E80" s="8"/>
      <c r="F80" s="9"/>
      <c r="G80" s="80"/>
      <c r="H80" s="80"/>
      <c r="I80" s="10"/>
      <c r="J80" s="10"/>
      <c r="BB80" t="s">
        <v>119</v>
      </c>
    </row>
    <row r="81" spans="1:54" ht="12" customHeight="1">
      <c r="A81" s="11">
        <v>53</v>
      </c>
      <c r="B81" s="7"/>
      <c r="C81" s="7"/>
      <c r="D81" s="20"/>
      <c r="E81" s="8"/>
      <c r="F81" s="9"/>
      <c r="G81" s="80"/>
      <c r="H81" s="80"/>
      <c r="I81" s="10"/>
      <c r="J81" s="10"/>
      <c r="BB81" t="s">
        <v>120</v>
      </c>
    </row>
    <row r="82" spans="1:54" ht="12" customHeight="1">
      <c r="A82" s="11">
        <v>54</v>
      </c>
      <c r="B82" s="7"/>
      <c r="C82" s="7"/>
      <c r="D82" s="20"/>
      <c r="E82" s="8"/>
      <c r="F82" s="9"/>
      <c r="G82" s="80"/>
      <c r="H82" s="80"/>
      <c r="I82" s="10"/>
      <c r="J82" s="10"/>
      <c r="BB82" t="s">
        <v>121</v>
      </c>
    </row>
    <row r="83" spans="1:54" ht="12" customHeight="1">
      <c r="A83" s="11">
        <v>55</v>
      </c>
      <c r="B83" s="7"/>
      <c r="C83" s="7"/>
      <c r="D83" s="20"/>
      <c r="E83" s="8"/>
      <c r="F83" s="9"/>
      <c r="G83" s="80"/>
      <c r="H83" s="80"/>
      <c r="I83" s="10"/>
      <c r="J83" s="10"/>
      <c r="BB83" t="s">
        <v>122</v>
      </c>
    </row>
    <row r="84" spans="1:54" ht="12" customHeight="1">
      <c r="A84" s="11">
        <v>56</v>
      </c>
      <c r="B84" s="7"/>
      <c r="C84" s="7"/>
      <c r="D84" s="20"/>
      <c r="E84" s="8"/>
      <c r="F84" s="9"/>
      <c r="G84" s="80"/>
      <c r="H84" s="80"/>
      <c r="I84" s="10"/>
      <c r="J84" s="10"/>
      <c r="BB84" t="s">
        <v>123</v>
      </c>
    </row>
    <row r="85" spans="1:54" ht="12" customHeight="1">
      <c r="A85" s="11">
        <v>57</v>
      </c>
      <c r="B85" s="7"/>
      <c r="C85" s="7"/>
      <c r="D85" s="20"/>
      <c r="E85" s="8"/>
      <c r="F85" s="9"/>
      <c r="G85" s="80"/>
      <c r="H85" s="80"/>
      <c r="I85" s="10"/>
      <c r="J85" s="10"/>
      <c r="BB85" t="s">
        <v>124</v>
      </c>
    </row>
    <row r="86" spans="1:54" ht="12" customHeight="1">
      <c r="A86" s="11">
        <v>58</v>
      </c>
      <c r="B86" s="7"/>
      <c r="C86" s="7"/>
      <c r="D86" s="20"/>
      <c r="E86" s="8"/>
      <c r="F86" s="9"/>
      <c r="G86" s="80"/>
      <c r="H86" s="80"/>
      <c r="I86" s="10"/>
      <c r="J86" s="10"/>
      <c r="BB86" t="s">
        <v>125</v>
      </c>
    </row>
    <row r="87" spans="1:54" ht="12" customHeight="1">
      <c r="A87" s="11">
        <v>59</v>
      </c>
      <c r="B87" s="7"/>
      <c r="C87" s="7"/>
      <c r="D87" s="20"/>
      <c r="E87" s="8"/>
      <c r="F87" s="9"/>
      <c r="G87" s="80"/>
      <c r="H87" s="80"/>
      <c r="I87" s="10"/>
      <c r="J87" s="10"/>
      <c r="BB87" t="s">
        <v>126</v>
      </c>
    </row>
    <row r="88" spans="1:54" ht="12" customHeight="1">
      <c r="A88" s="11">
        <v>60</v>
      </c>
      <c r="B88" s="7"/>
      <c r="C88" s="7"/>
      <c r="D88" s="20"/>
      <c r="E88" s="8"/>
      <c r="F88" s="9"/>
      <c r="G88" s="80"/>
      <c r="H88" s="80"/>
      <c r="I88" s="10"/>
      <c r="J88" s="10"/>
      <c r="BB88" t="s">
        <v>127</v>
      </c>
    </row>
    <row r="89" spans="1:54" ht="12" customHeight="1">
      <c r="A89" s="11">
        <v>61</v>
      </c>
      <c r="B89" s="7"/>
      <c r="C89" s="7"/>
      <c r="D89" s="20"/>
      <c r="E89" s="8"/>
      <c r="F89" s="9"/>
      <c r="G89" s="80"/>
      <c r="H89" s="80"/>
      <c r="I89" s="10"/>
      <c r="J89" s="10"/>
      <c r="BB89" t="s">
        <v>128</v>
      </c>
    </row>
    <row r="90" spans="1:54" ht="12" customHeight="1">
      <c r="A90" s="11">
        <v>62</v>
      </c>
      <c r="B90" s="7"/>
      <c r="C90" s="7"/>
      <c r="D90" s="20"/>
      <c r="E90" s="8"/>
      <c r="F90" s="9"/>
      <c r="G90" s="80"/>
      <c r="H90" s="80"/>
      <c r="I90" s="10"/>
      <c r="J90" s="10"/>
      <c r="BB90" t="s">
        <v>129</v>
      </c>
    </row>
    <row r="91" spans="1:54" ht="12" customHeight="1">
      <c r="A91" s="11">
        <v>63</v>
      </c>
      <c r="B91" s="7"/>
      <c r="C91" s="7"/>
      <c r="D91" s="20"/>
      <c r="E91" s="8"/>
      <c r="F91" s="9"/>
      <c r="G91" s="80"/>
      <c r="H91" s="80"/>
      <c r="I91" s="10"/>
      <c r="J91" s="10"/>
      <c r="BB91" t="s">
        <v>130</v>
      </c>
    </row>
    <row r="92" spans="1:54" ht="12" customHeight="1">
      <c r="A92" s="11">
        <v>64</v>
      </c>
      <c r="B92" s="7"/>
      <c r="C92" s="7"/>
      <c r="D92" s="20"/>
      <c r="E92" s="8"/>
      <c r="F92" s="9"/>
      <c r="G92" s="80"/>
      <c r="H92" s="80"/>
      <c r="I92" s="10"/>
      <c r="J92" s="10"/>
      <c r="BB92" t="s">
        <v>131</v>
      </c>
    </row>
    <row r="93" spans="1:54" ht="12" customHeight="1">
      <c r="A93" s="11">
        <v>65</v>
      </c>
      <c r="B93" s="7"/>
      <c r="C93" s="7"/>
      <c r="D93" s="20"/>
      <c r="E93" s="8"/>
      <c r="F93" s="9"/>
      <c r="G93" s="80"/>
      <c r="H93" s="80"/>
      <c r="I93" s="10"/>
      <c r="J93" s="10"/>
      <c r="BB93" t="s">
        <v>132</v>
      </c>
    </row>
    <row r="94" spans="1:54" ht="12" customHeight="1">
      <c r="A94" s="11">
        <v>66</v>
      </c>
      <c r="B94" s="7"/>
      <c r="C94" s="7"/>
      <c r="D94" s="20"/>
      <c r="E94" s="8"/>
      <c r="F94" s="9"/>
      <c r="G94" s="80"/>
      <c r="H94" s="80"/>
      <c r="I94" s="10"/>
      <c r="J94" s="10"/>
      <c r="BB94" t="s">
        <v>133</v>
      </c>
    </row>
    <row r="95" spans="1:54" ht="12" customHeight="1">
      <c r="A95" s="11">
        <v>67</v>
      </c>
      <c r="B95" s="7"/>
      <c r="C95" s="7"/>
      <c r="D95" s="20"/>
      <c r="E95" s="8"/>
      <c r="F95" s="9"/>
      <c r="G95" s="80"/>
      <c r="H95" s="80"/>
      <c r="I95" s="10"/>
      <c r="J95" s="10"/>
      <c r="BB95" t="s">
        <v>134</v>
      </c>
    </row>
    <row r="96" spans="1:54" ht="12" customHeight="1">
      <c r="A96" s="11">
        <v>68</v>
      </c>
      <c r="B96" s="7"/>
      <c r="C96" s="7"/>
      <c r="D96" s="20"/>
      <c r="E96" s="8"/>
      <c r="F96" s="9"/>
      <c r="G96" s="80"/>
      <c r="H96" s="80"/>
      <c r="I96" s="10"/>
      <c r="J96" s="10"/>
      <c r="BB96" t="s">
        <v>135</v>
      </c>
    </row>
    <row r="97" spans="1:54" ht="12" customHeight="1">
      <c r="A97" s="11">
        <v>69</v>
      </c>
      <c r="B97" s="7"/>
      <c r="C97" s="7"/>
      <c r="D97" s="20"/>
      <c r="E97" s="8"/>
      <c r="F97" s="9"/>
      <c r="G97" s="80"/>
      <c r="H97" s="80"/>
      <c r="I97" s="10"/>
      <c r="J97" s="10"/>
      <c r="BB97" t="s">
        <v>136</v>
      </c>
    </row>
    <row r="98" spans="1:54" ht="12" customHeight="1">
      <c r="A98" s="11">
        <v>70</v>
      </c>
      <c r="B98" s="7"/>
      <c r="C98" s="7"/>
      <c r="D98" s="20"/>
      <c r="E98" s="8"/>
      <c r="F98" s="9"/>
      <c r="G98" s="80"/>
      <c r="H98" s="80"/>
      <c r="I98" s="10"/>
      <c r="J98" s="10"/>
      <c r="BB98" t="s">
        <v>137</v>
      </c>
    </row>
    <row r="99" spans="1:54" ht="12" customHeight="1">
      <c r="A99" s="11">
        <v>71</v>
      </c>
      <c r="B99" s="7"/>
      <c r="C99" s="7"/>
      <c r="D99" s="20"/>
      <c r="E99" s="8"/>
      <c r="F99" s="9"/>
      <c r="G99" s="80"/>
      <c r="H99" s="80"/>
      <c r="I99" s="10"/>
      <c r="J99" s="10"/>
      <c r="BB99" t="s">
        <v>138</v>
      </c>
    </row>
    <row r="100" spans="1:54" ht="12" customHeight="1">
      <c r="A100" s="11">
        <v>72</v>
      </c>
      <c r="B100" s="7"/>
      <c r="C100" s="7"/>
      <c r="D100" s="20"/>
      <c r="E100" s="8"/>
      <c r="F100" s="9"/>
      <c r="G100" s="80"/>
      <c r="H100" s="80"/>
      <c r="I100" s="10"/>
      <c r="J100" s="10"/>
      <c r="BB100" t="s">
        <v>139</v>
      </c>
    </row>
    <row r="101" spans="1:54" ht="12" customHeight="1">
      <c r="A101" s="11">
        <v>73</v>
      </c>
      <c r="B101" s="7"/>
      <c r="C101" s="7"/>
      <c r="D101" s="20"/>
      <c r="E101" s="8"/>
      <c r="F101" s="9"/>
      <c r="G101" s="80"/>
      <c r="H101" s="80"/>
      <c r="I101" s="10"/>
      <c r="J101" s="10"/>
      <c r="BB101" t="s">
        <v>140</v>
      </c>
    </row>
    <row r="102" spans="1:54" ht="12" customHeight="1">
      <c r="A102" s="11">
        <v>74</v>
      </c>
      <c r="B102" s="7"/>
      <c r="C102" s="7"/>
      <c r="D102" s="20"/>
      <c r="E102" s="8"/>
      <c r="F102" s="9"/>
      <c r="G102" s="80"/>
      <c r="H102" s="80"/>
      <c r="I102" s="10"/>
      <c r="J102" s="10"/>
      <c r="BB102" t="s">
        <v>141</v>
      </c>
    </row>
    <row r="103" spans="1:54" ht="12" customHeight="1">
      <c r="A103" s="11">
        <v>75</v>
      </c>
      <c r="B103" s="7"/>
      <c r="C103" s="7"/>
      <c r="D103" s="20"/>
      <c r="E103" s="8"/>
      <c r="F103" s="9"/>
      <c r="G103" s="80"/>
      <c r="H103" s="80"/>
      <c r="I103" s="10"/>
      <c r="J103" s="10"/>
      <c r="BB103" t="s">
        <v>142</v>
      </c>
    </row>
    <row r="104" spans="1:54" ht="12" customHeight="1">
      <c r="A104" s="11">
        <v>76</v>
      </c>
      <c r="B104" s="7"/>
      <c r="C104" s="7"/>
      <c r="D104" s="20"/>
      <c r="E104" s="8"/>
      <c r="F104" s="9"/>
      <c r="G104" s="80"/>
      <c r="H104" s="80"/>
      <c r="I104" s="10"/>
      <c r="J104" s="10"/>
      <c r="BB104" t="s">
        <v>143</v>
      </c>
    </row>
    <row r="105" spans="1:54" ht="12" customHeight="1">
      <c r="A105" s="11">
        <v>77</v>
      </c>
      <c r="B105" s="7"/>
      <c r="C105" s="7"/>
      <c r="D105" s="20"/>
      <c r="E105" s="8"/>
      <c r="F105" s="9"/>
      <c r="G105" s="80"/>
      <c r="H105" s="80"/>
      <c r="I105" s="10"/>
      <c r="J105" s="10"/>
      <c r="BB105" t="s">
        <v>144</v>
      </c>
    </row>
    <row r="106" spans="1:54" ht="12" customHeight="1">
      <c r="A106" s="11">
        <v>78</v>
      </c>
      <c r="B106" s="7"/>
      <c r="C106" s="7"/>
      <c r="D106" s="20"/>
      <c r="E106" s="8"/>
      <c r="F106" s="9"/>
      <c r="G106" s="80"/>
      <c r="H106" s="80"/>
      <c r="I106" s="10"/>
      <c r="J106" s="10"/>
      <c r="BB106" t="s">
        <v>145</v>
      </c>
    </row>
    <row r="107" spans="1:54" ht="12" customHeight="1">
      <c r="A107" s="11">
        <v>79</v>
      </c>
      <c r="B107" s="7"/>
      <c r="C107" s="7"/>
      <c r="D107" s="20"/>
      <c r="E107" s="8"/>
      <c r="F107" s="9"/>
      <c r="G107" s="80"/>
      <c r="H107" s="80"/>
      <c r="I107" s="10"/>
      <c r="J107" s="10"/>
      <c r="BB107" t="s">
        <v>146</v>
      </c>
    </row>
    <row r="108" spans="1:54" ht="12" customHeight="1">
      <c r="A108" s="11">
        <v>80</v>
      </c>
      <c r="B108" s="7"/>
      <c r="C108" s="7"/>
      <c r="D108" s="20"/>
      <c r="E108" s="8"/>
      <c r="F108" s="9"/>
      <c r="G108" s="80"/>
      <c r="H108" s="80"/>
      <c r="I108" s="10"/>
      <c r="J108" s="10"/>
      <c r="BB108" t="s">
        <v>147</v>
      </c>
    </row>
    <row r="109" spans="1:54" ht="12" customHeight="1">
      <c r="A109" s="11">
        <v>81</v>
      </c>
      <c r="B109" s="7"/>
      <c r="C109" s="7"/>
      <c r="D109" s="20"/>
      <c r="E109" s="8"/>
      <c r="F109" s="9"/>
      <c r="G109" s="80"/>
      <c r="H109" s="80"/>
      <c r="I109" s="10"/>
      <c r="J109" s="10"/>
      <c r="BB109" t="s">
        <v>148</v>
      </c>
    </row>
    <row r="110" spans="1:54" ht="12" customHeight="1">
      <c r="A110" s="11">
        <v>82</v>
      </c>
      <c r="B110" s="7"/>
      <c r="C110" s="7"/>
      <c r="D110" s="20"/>
      <c r="E110" s="8"/>
      <c r="F110" s="9"/>
      <c r="G110" s="80"/>
      <c r="H110" s="80"/>
      <c r="I110" s="10"/>
      <c r="J110" s="10"/>
      <c r="BB110" t="s">
        <v>149</v>
      </c>
    </row>
    <row r="111" spans="1:54" ht="12" customHeight="1">
      <c r="A111" s="11">
        <v>83</v>
      </c>
      <c r="B111" s="7"/>
      <c r="C111" s="7"/>
      <c r="D111" s="20"/>
      <c r="E111" s="8"/>
      <c r="F111" s="9"/>
      <c r="G111" s="80"/>
      <c r="H111" s="80"/>
      <c r="I111" s="10"/>
      <c r="J111" s="10"/>
      <c r="BB111" t="s">
        <v>150</v>
      </c>
    </row>
    <row r="112" spans="1:54" ht="12" customHeight="1">
      <c r="A112" s="11">
        <v>84</v>
      </c>
      <c r="B112" s="7"/>
      <c r="C112" s="7"/>
      <c r="D112" s="20"/>
      <c r="E112" s="8"/>
      <c r="F112" s="9"/>
      <c r="G112" s="80"/>
      <c r="H112" s="80"/>
      <c r="I112" s="10"/>
      <c r="J112" s="10"/>
      <c r="BB112" t="s">
        <v>151</v>
      </c>
    </row>
    <row r="113" spans="1:54" ht="12" customHeight="1">
      <c r="A113" s="11">
        <v>85</v>
      </c>
      <c r="B113" s="7"/>
      <c r="C113" s="7"/>
      <c r="D113" s="20"/>
      <c r="E113" s="8"/>
      <c r="F113" s="9"/>
      <c r="G113" s="80"/>
      <c r="H113" s="80"/>
      <c r="I113" s="10"/>
      <c r="J113" s="10"/>
      <c r="BB113" t="s">
        <v>152</v>
      </c>
    </row>
    <row r="114" spans="1:54" ht="12" customHeight="1">
      <c r="A114" s="11">
        <v>86</v>
      </c>
      <c r="B114" s="7"/>
      <c r="C114" s="7"/>
      <c r="D114" s="20"/>
      <c r="E114" s="8"/>
      <c r="F114" s="9"/>
      <c r="G114" s="80"/>
      <c r="H114" s="80"/>
      <c r="I114" s="10"/>
      <c r="J114" s="10"/>
      <c r="BB114" t="s">
        <v>153</v>
      </c>
    </row>
    <row r="115" spans="1:54" ht="12" customHeight="1">
      <c r="A115" s="11">
        <v>87</v>
      </c>
      <c r="B115" s="7"/>
      <c r="C115" s="7"/>
      <c r="D115" s="20"/>
      <c r="E115" s="8"/>
      <c r="F115" s="9"/>
      <c r="G115" s="80"/>
      <c r="H115" s="80"/>
      <c r="I115" s="10"/>
      <c r="J115" s="10"/>
      <c r="BB115" t="s">
        <v>154</v>
      </c>
    </row>
    <row r="116" spans="1:54" ht="12" customHeight="1">
      <c r="A116" s="11">
        <v>88</v>
      </c>
      <c r="B116" s="7"/>
      <c r="C116" s="7"/>
      <c r="D116" s="20"/>
      <c r="E116" s="8"/>
      <c r="F116" s="9"/>
      <c r="G116" s="80"/>
      <c r="H116" s="80"/>
      <c r="I116" s="10"/>
      <c r="J116" s="10"/>
      <c r="BB116" t="s">
        <v>155</v>
      </c>
    </row>
    <row r="117" spans="1:54" ht="12" customHeight="1">
      <c r="A117" s="11">
        <v>89</v>
      </c>
      <c r="B117" s="7"/>
      <c r="C117" s="7"/>
      <c r="D117" s="20"/>
      <c r="E117" s="8"/>
      <c r="F117" s="9"/>
      <c r="G117" s="80"/>
      <c r="H117" s="80"/>
      <c r="I117" s="10"/>
      <c r="J117" s="10"/>
      <c r="BB117" t="s">
        <v>156</v>
      </c>
    </row>
    <row r="118" spans="1:54" ht="12" customHeight="1">
      <c r="A118" s="11">
        <v>90</v>
      </c>
      <c r="B118" s="7"/>
      <c r="C118" s="7"/>
      <c r="D118" s="20"/>
      <c r="E118" s="8"/>
      <c r="F118" s="9"/>
      <c r="G118" s="80"/>
      <c r="H118" s="80"/>
      <c r="I118" s="10"/>
      <c r="J118" s="10"/>
      <c r="BB118" t="s">
        <v>157</v>
      </c>
    </row>
    <row r="119" spans="1:54" ht="12" customHeight="1">
      <c r="A119" s="11">
        <v>91</v>
      </c>
      <c r="B119" s="7"/>
      <c r="C119" s="7"/>
      <c r="D119" s="20"/>
      <c r="E119" s="8"/>
      <c r="F119" s="9"/>
      <c r="G119" s="80"/>
      <c r="H119" s="80"/>
      <c r="I119" s="10"/>
      <c r="J119" s="10"/>
      <c r="BB119" t="s">
        <v>158</v>
      </c>
    </row>
    <row r="120" spans="1:54" ht="12" customHeight="1">
      <c r="A120" s="11">
        <v>92</v>
      </c>
      <c r="B120" s="7"/>
      <c r="C120" s="7"/>
      <c r="D120" s="20"/>
      <c r="E120" s="8"/>
      <c r="F120" s="9"/>
      <c r="G120" s="80"/>
      <c r="H120" s="80"/>
      <c r="I120" s="10"/>
      <c r="J120" s="10"/>
      <c r="BB120" t="s">
        <v>159</v>
      </c>
    </row>
    <row r="121" spans="1:54" ht="12" customHeight="1">
      <c r="A121" s="11">
        <v>93</v>
      </c>
      <c r="B121" s="7"/>
      <c r="C121" s="7"/>
      <c r="D121" s="20"/>
      <c r="E121" s="8"/>
      <c r="F121" s="9"/>
      <c r="G121" s="80"/>
      <c r="H121" s="80"/>
      <c r="I121" s="10"/>
      <c r="J121" s="10"/>
      <c r="BB121" t="s">
        <v>160</v>
      </c>
    </row>
    <row r="122" spans="1:54" ht="12" customHeight="1">
      <c r="A122" s="11">
        <v>94</v>
      </c>
      <c r="B122" s="7"/>
      <c r="C122" s="7"/>
      <c r="D122" s="20"/>
      <c r="E122" s="8"/>
      <c r="F122" s="9"/>
      <c r="G122" s="80"/>
      <c r="H122" s="80"/>
      <c r="I122" s="10"/>
      <c r="J122" s="10"/>
      <c r="BB122" t="s">
        <v>161</v>
      </c>
    </row>
    <row r="123" spans="1:54" ht="12" customHeight="1">
      <c r="A123" s="11">
        <v>95</v>
      </c>
      <c r="B123" s="7"/>
      <c r="C123" s="7"/>
      <c r="D123" s="20"/>
      <c r="E123" s="8"/>
      <c r="F123" s="9"/>
      <c r="G123" s="80"/>
      <c r="H123" s="80"/>
      <c r="I123" s="10"/>
      <c r="J123" s="10"/>
      <c r="BB123" t="s">
        <v>162</v>
      </c>
    </row>
    <row r="124" spans="1:54" ht="12" customHeight="1">
      <c r="A124" s="11">
        <v>96</v>
      </c>
      <c r="B124" s="7"/>
      <c r="C124" s="7"/>
      <c r="D124" s="20"/>
      <c r="E124" s="8"/>
      <c r="F124" s="9"/>
      <c r="G124" s="80"/>
      <c r="H124" s="80"/>
      <c r="I124" s="10"/>
      <c r="J124" s="10"/>
      <c r="BB124" t="s">
        <v>163</v>
      </c>
    </row>
    <row r="125" spans="1:54" ht="12" customHeight="1">
      <c r="A125" s="11">
        <v>97</v>
      </c>
      <c r="B125" s="7"/>
      <c r="C125" s="7"/>
      <c r="D125" s="20"/>
      <c r="E125" s="8"/>
      <c r="F125" s="9"/>
      <c r="G125" s="80"/>
      <c r="H125" s="80"/>
      <c r="I125" s="10"/>
      <c r="J125" s="10"/>
      <c r="BB125" t="s">
        <v>164</v>
      </c>
    </row>
    <row r="126" spans="1:54" ht="12" customHeight="1">
      <c r="A126" s="11">
        <v>98</v>
      </c>
      <c r="B126" s="7"/>
      <c r="C126" s="7"/>
      <c r="D126" s="20"/>
      <c r="E126" s="8"/>
      <c r="F126" s="9"/>
      <c r="G126" s="80"/>
      <c r="H126" s="80"/>
      <c r="I126" s="10"/>
      <c r="J126" s="10"/>
      <c r="BB126" t="s">
        <v>165</v>
      </c>
    </row>
    <row r="127" spans="1:54" ht="12" customHeight="1">
      <c r="A127" s="11">
        <v>99</v>
      </c>
      <c r="B127" s="7"/>
      <c r="C127" s="7"/>
      <c r="D127" s="20"/>
      <c r="E127" s="8"/>
      <c r="F127" s="9"/>
      <c r="G127" s="80"/>
      <c r="H127" s="80"/>
      <c r="I127" s="10"/>
      <c r="J127" s="10"/>
      <c r="BB127" t="s">
        <v>166</v>
      </c>
    </row>
    <row r="128" spans="1:54" ht="12" customHeight="1">
      <c r="A128" s="11">
        <v>100</v>
      </c>
      <c r="B128" s="7"/>
      <c r="C128" s="7"/>
      <c r="D128" s="20"/>
      <c r="E128" s="8"/>
      <c r="F128" s="9"/>
      <c r="G128" s="80"/>
      <c r="H128" s="80"/>
      <c r="I128" s="10"/>
      <c r="J128" s="10"/>
      <c r="BB128" t="s">
        <v>167</v>
      </c>
    </row>
    <row r="129" spans="1:54" ht="12" customHeight="1">
      <c r="A129" s="11">
        <v>101</v>
      </c>
      <c r="B129" s="7"/>
      <c r="C129" s="7"/>
      <c r="D129" s="20"/>
      <c r="E129" s="8"/>
      <c r="F129" s="9"/>
      <c r="G129" s="80"/>
      <c r="H129" s="80"/>
      <c r="I129" s="10"/>
      <c r="J129" s="10"/>
      <c r="BB129" t="s">
        <v>168</v>
      </c>
    </row>
    <row r="130" spans="1:54" ht="12" customHeight="1">
      <c r="A130" s="11">
        <v>102</v>
      </c>
      <c r="B130" s="7"/>
      <c r="C130" s="7"/>
      <c r="D130" s="20"/>
      <c r="E130" s="8"/>
      <c r="F130" s="9"/>
      <c r="G130" s="80"/>
      <c r="H130" s="80"/>
      <c r="I130" s="10"/>
      <c r="J130" s="10"/>
      <c r="BB130" t="s">
        <v>169</v>
      </c>
    </row>
    <row r="131" spans="1:54" ht="12" customHeight="1">
      <c r="A131" s="11">
        <v>103</v>
      </c>
      <c r="B131" s="7"/>
      <c r="C131" s="7"/>
      <c r="D131" s="20"/>
      <c r="E131" s="8"/>
      <c r="F131" s="9"/>
      <c r="G131" s="80"/>
      <c r="H131" s="80"/>
      <c r="I131" s="10"/>
      <c r="J131" s="10"/>
      <c r="BB131" t="s">
        <v>170</v>
      </c>
    </row>
    <row r="132" spans="1:54" ht="12" customHeight="1">
      <c r="A132" s="11">
        <v>104</v>
      </c>
      <c r="B132" s="7"/>
      <c r="C132" s="7"/>
      <c r="D132" s="20"/>
      <c r="E132" s="8"/>
      <c r="F132" s="9"/>
      <c r="G132" s="80"/>
      <c r="H132" s="80"/>
      <c r="I132" s="10"/>
      <c r="J132" s="10"/>
      <c r="BB132" t="s">
        <v>171</v>
      </c>
    </row>
    <row r="133" spans="1:54" ht="12" customHeight="1">
      <c r="A133" s="11">
        <v>105</v>
      </c>
      <c r="B133" s="7"/>
      <c r="C133" s="7"/>
      <c r="D133" s="20"/>
      <c r="E133" s="8"/>
      <c r="F133" s="9"/>
      <c r="G133" s="80"/>
      <c r="H133" s="80"/>
      <c r="I133" s="10"/>
      <c r="J133" s="10"/>
      <c r="BB133" t="s">
        <v>172</v>
      </c>
    </row>
    <row r="134" spans="1:54" ht="12" customHeight="1">
      <c r="A134" s="11">
        <v>106</v>
      </c>
      <c r="B134" s="7"/>
      <c r="C134" s="7"/>
      <c r="D134" s="20"/>
      <c r="E134" s="8"/>
      <c r="F134" s="9"/>
      <c r="G134" s="80"/>
      <c r="H134" s="80"/>
      <c r="I134" s="10"/>
      <c r="J134" s="10"/>
      <c r="BB134" t="s">
        <v>173</v>
      </c>
    </row>
    <row r="135" spans="1:54" ht="12" customHeight="1">
      <c r="A135" s="11">
        <v>107</v>
      </c>
      <c r="B135" s="7"/>
      <c r="C135" s="7"/>
      <c r="D135" s="20"/>
      <c r="E135" s="8"/>
      <c r="F135" s="9"/>
      <c r="G135" s="80"/>
      <c r="H135" s="80"/>
      <c r="I135" s="10"/>
      <c r="J135" s="10"/>
      <c r="BB135" t="s">
        <v>174</v>
      </c>
    </row>
    <row r="136" spans="1:54" ht="12" customHeight="1">
      <c r="A136" s="11">
        <v>108</v>
      </c>
      <c r="B136" s="7"/>
      <c r="C136" s="7"/>
      <c r="D136" s="20"/>
      <c r="E136" s="8"/>
      <c r="F136" s="9"/>
      <c r="G136" s="80"/>
      <c r="H136" s="80"/>
      <c r="I136" s="10"/>
      <c r="J136" s="10"/>
      <c r="BB136" t="s">
        <v>175</v>
      </c>
    </row>
    <row r="137" spans="1:54" ht="12" customHeight="1">
      <c r="A137" s="11">
        <v>109</v>
      </c>
      <c r="B137" s="7"/>
      <c r="C137" s="7"/>
      <c r="D137" s="20"/>
      <c r="E137" s="8"/>
      <c r="F137" s="9"/>
      <c r="G137" s="80"/>
      <c r="H137" s="80"/>
      <c r="I137" s="10"/>
      <c r="J137" s="10"/>
      <c r="BB137" t="s">
        <v>176</v>
      </c>
    </row>
    <row r="138" spans="1:54" ht="12" customHeight="1">
      <c r="A138" s="11">
        <v>110</v>
      </c>
      <c r="B138" s="7"/>
      <c r="C138" s="7"/>
      <c r="D138" s="20"/>
      <c r="E138" s="8"/>
      <c r="F138" s="9"/>
      <c r="G138" s="80"/>
      <c r="H138" s="80"/>
      <c r="I138" s="10"/>
      <c r="J138" s="10"/>
      <c r="BB138" t="s">
        <v>177</v>
      </c>
    </row>
    <row r="139" spans="1:54" ht="12" customHeight="1">
      <c r="A139" s="11">
        <v>111</v>
      </c>
      <c r="B139" s="7"/>
      <c r="C139" s="7"/>
      <c r="D139" s="20"/>
      <c r="E139" s="8"/>
      <c r="F139" s="9"/>
      <c r="G139" s="80"/>
      <c r="H139" s="80"/>
      <c r="I139" s="10"/>
      <c r="J139" s="10"/>
      <c r="BB139" t="s">
        <v>178</v>
      </c>
    </row>
    <row r="140" spans="1:54" ht="12" customHeight="1">
      <c r="A140" s="11">
        <v>112</v>
      </c>
      <c r="B140" s="7"/>
      <c r="C140" s="7"/>
      <c r="D140" s="20"/>
      <c r="E140" s="8"/>
      <c r="F140" s="9"/>
      <c r="G140" s="80"/>
      <c r="H140" s="80"/>
      <c r="I140" s="10"/>
      <c r="J140" s="10"/>
      <c r="BB140" t="s">
        <v>179</v>
      </c>
    </row>
    <row r="141" spans="1:54" ht="12" customHeight="1">
      <c r="A141" s="11">
        <v>113</v>
      </c>
      <c r="B141" s="7"/>
      <c r="C141" s="7"/>
      <c r="D141" s="20"/>
      <c r="E141" s="8"/>
      <c r="F141" s="9"/>
      <c r="G141" s="80"/>
      <c r="H141" s="80"/>
      <c r="I141" s="10"/>
      <c r="J141" s="10"/>
      <c r="BB141" t="s">
        <v>180</v>
      </c>
    </row>
    <row r="142" spans="1:54" ht="12" customHeight="1">
      <c r="A142" s="11">
        <v>114</v>
      </c>
      <c r="B142" s="7"/>
      <c r="C142" s="7"/>
      <c r="D142" s="20"/>
      <c r="E142" s="8"/>
      <c r="F142" s="9"/>
      <c r="G142" s="80"/>
      <c r="H142" s="80"/>
      <c r="I142" s="10"/>
      <c r="J142" s="10"/>
      <c r="BB142" t="s">
        <v>181</v>
      </c>
    </row>
    <row r="143" spans="1:54" ht="12" customHeight="1">
      <c r="A143" s="11">
        <v>115</v>
      </c>
      <c r="B143" s="7"/>
      <c r="C143" s="7"/>
      <c r="D143" s="20"/>
      <c r="E143" s="8"/>
      <c r="F143" s="9"/>
      <c r="G143" s="80"/>
      <c r="H143" s="80"/>
      <c r="I143" s="10"/>
      <c r="J143" s="10"/>
      <c r="BB143" t="s">
        <v>182</v>
      </c>
    </row>
    <row r="144" spans="1:54" ht="12" customHeight="1">
      <c r="A144" s="11">
        <v>116</v>
      </c>
      <c r="B144" s="7"/>
      <c r="C144" s="7"/>
      <c r="D144" s="20"/>
      <c r="E144" s="8"/>
      <c r="F144" s="9"/>
      <c r="G144" s="80"/>
      <c r="H144" s="80"/>
      <c r="I144" s="10"/>
      <c r="J144" s="10"/>
      <c r="BB144" t="s">
        <v>183</v>
      </c>
    </row>
    <row r="145" spans="1:54" ht="12" customHeight="1">
      <c r="A145" s="11">
        <v>117</v>
      </c>
      <c r="B145" s="7"/>
      <c r="C145" s="7"/>
      <c r="D145" s="20"/>
      <c r="E145" s="8"/>
      <c r="F145" s="9"/>
      <c r="G145" s="80"/>
      <c r="H145" s="80"/>
      <c r="I145" s="10"/>
      <c r="J145" s="10"/>
      <c r="BB145" t="s">
        <v>184</v>
      </c>
    </row>
    <row r="146" spans="1:54" ht="12" customHeight="1">
      <c r="A146" s="11">
        <v>118</v>
      </c>
      <c r="B146" s="7"/>
      <c r="C146" s="7"/>
      <c r="D146" s="20"/>
      <c r="E146" s="8"/>
      <c r="F146" s="9"/>
      <c r="G146" s="80"/>
      <c r="H146" s="80"/>
      <c r="I146" s="10"/>
      <c r="J146" s="10"/>
      <c r="BB146" t="s">
        <v>185</v>
      </c>
    </row>
    <row r="147" spans="1:54" ht="12" customHeight="1">
      <c r="A147" s="11">
        <v>119</v>
      </c>
      <c r="B147" s="7"/>
      <c r="C147" s="7"/>
      <c r="D147" s="20"/>
      <c r="E147" s="8"/>
      <c r="F147" s="9"/>
      <c r="G147" s="80"/>
      <c r="H147" s="80"/>
      <c r="I147" s="10"/>
      <c r="J147" s="10"/>
      <c r="BB147" t="s">
        <v>186</v>
      </c>
    </row>
    <row r="148" spans="1:54" ht="12" customHeight="1">
      <c r="A148" s="11">
        <v>120</v>
      </c>
      <c r="B148" s="7"/>
      <c r="C148" s="7"/>
      <c r="D148" s="20"/>
      <c r="E148" s="8"/>
      <c r="F148" s="9"/>
      <c r="G148" s="80"/>
      <c r="H148" s="80"/>
      <c r="I148" s="10"/>
      <c r="J148" s="10"/>
      <c r="BB148" t="s">
        <v>187</v>
      </c>
    </row>
    <row r="149" spans="1:54" ht="12" customHeight="1">
      <c r="A149" s="11">
        <v>121</v>
      </c>
      <c r="B149" s="7"/>
      <c r="C149" s="7"/>
      <c r="D149" s="20"/>
      <c r="E149" s="8"/>
      <c r="F149" s="9"/>
      <c r="G149" s="80"/>
      <c r="H149" s="80"/>
      <c r="I149" s="10"/>
      <c r="J149" s="10"/>
      <c r="BB149" t="s">
        <v>188</v>
      </c>
    </row>
    <row r="150" spans="1:54" ht="12" customHeight="1">
      <c r="A150" s="11">
        <v>122</v>
      </c>
      <c r="B150" s="7"/>
      <c r="C150" s="7"/>
      <c r="D150" s="20"/>
      <c r="E150" s="8"/>
      <c r="F150" s="9"/>
      <c r="G150" s="80"/>
      <c r="H150" s="80"/>
      <c r="I150" s="10"/>
      <c r="J150" s="10"/>
      <c r="BB150" t="s">
        <v>189</v>
      </c>
    </row>
    <row r="151" spans="1:54" ht="12" customHeight="1">
      <c r="A151" s="11">
        <v>123</v>
      </c>
      <c r="B151" s="7"/>
      <c r="C151" s="7"/>
      <c r="D151" s="20"/>
      <c r="E151" s="8"/>
      <c r="F151" s="9"/>
      <c r="G151" s="80"/>
      <c r="H151" s="80"/>
      <c r="I151" s="10"/>
      <c r="J151" s="10"/>
      <c r="BB151" t="s">
        <v>190</v>
      </c>
    </row>
    <row r="152" spans="1:54" ht="12" customHeight="1">
      <c r="A152" s="11">
        <v>124</v>
      </c>
      <c r="B152" s="7"/>
      <c r="C152" s="7"/>
      <c r="D152" s="20"/>
      <c r="E152" s="8"/>
      <c r="F152" s="9"/>
      <c r="G152" s="80"/>
      <c r="H152" s="80"/>
      <c r="I152" s="10"/>
      <c r="J152" s="10"/>
      <c r="BB152" t="s">
        <v>191</v>
      </c>
    </row>
    <row r="153" spans="1:54" ht="12" customHeight="1">
      <c r="A153" s="11">
        <v>125</v>
      </c>
      <c r="B153" s="7"/>
      <c r="C153" s="7"/>
      <c r="D153" s="20"/>
      <c r="E153" s="8"/>
      <c r="F153" s="9"/>
      <c r="G153" s="80"/>
      <c r="H153" s="80"/>
      <c r="I153" s="10"/>
      <c r="J153" s="10"/>
      <c r="BB153" t="s">
        <v>192</v>
      </c>
    </row>
    <row r="154" spans="1:54" ht="12" customHeight="1">
      <c r="A154" s="11">
        <v>126</v>
      </c>
      <c r="B154" s="7"/>
      <c r="C154" s="7"/>
      <c r="D154" s="20"/>
      <c r="E154" s="8"/>
      <c r="F154" s="9"/>
      <c r="G154" s="80"/>
      <c r="H154" s="80"/>
      <c r="I154" s="10"/>
      <c r="J154" s="10"/>
      <c r="BB154" t="s">
        <v>193</v>
      </c>
    </row>
    <row r="155" spans="1:54" ht="12" customHeight="1">
      <c r="A155" s="11">
        <v>127</v>
      </c>
      <c r="B155" s="7"/>
      <c r="C155" s="7"/>
      <c r="D155" s="20"/>
      <c r="E155" s="8"/>
      <c r="F155" s="9"/>
      <c r="G155" s="80"/>
      <c r="H155" s="80"/>
      <c r="I155" s="10"/>
      <c r="J155" s="10"/>
      <c r="BB155" t="s">
        <v>194</v>
      </c>
    </row>
    <row r="156" spans="1:54" ht="12" customHeight="1">
      <c r="A156" s="11">
        <v>128</v>
      </c>
      <c r="B156" s="7"/>
      <c r="C156" s="7"/>
      <c r="D156" s="20"/>
      <c r="E156" s="8"/>
      <c r="F156" s="9"/>
      <c r="G156" s="80"/>
      <c r="H156" s="80"/>
      <c r="I156" s="10"/>
      <c r="J156" s="10"/>
      <c r="BB156" t="s">
        <v>195</v>
      </c>
    </row>
    <row r="157" spans="1:54" ht="12" customHeight="1">
      <c r="A157" s="11">
        <v>129</v>
      </c>
      <c r="B157" s="7"/>
      <c r="C157" s="7"/>
      <c r="D157" s="20"/>
      <c r="E157" s="8"/>
      <c r="F157" s="9"/>
      <c r="G157" s="80"/>
      <c r="H157" s="80"/>
      <c r="I157" s="10"/>
      <c r="J157" s="10"/>
      <c r="BB157" t="s">
        <v>196</v>
      </c>
    </row>
    <row r="158" spans="1:54" ht="12" customHeight="1">
      <c r="A158" s="11">
        <v>130</v>
      </c>
      <c r="B158" s="7"/>
      <c r="C158" s="7"/>
      <c r="D158" s="20"/>
      <c r="E158" s="8"/>
      <c r="F158" s="9"/>
      <c r="G158" s="80"/>
      <c r="H158" s="80"/>
      <c r="I158" s="10"/>
      <c r="J158" s="10"/>
      <c r="BB158" t="s">
        <v>197</v>
      </c>
    </row>
    <row r="159" spans="1:54" ht="12" customHeight="1">
      <c r="A159" s="11">
        <v>131</v>
      </c>
      <c r="B159" s="7"/>
      <c r="C159" s="7"/>
      <c r="D159" s="20"/>
      <c r="E159" s="8"/>
      <c r="F159" s="9"/>
      <c r="G159" s="80"/>
      <c r="H159" s="80"/>
      <c r="I159" s="10"/>
      <c r="J159" s="10"/>
      <c r="BB159" t="s">
        <v>198</v>
      </c>
    </row>
    <row r="160" spans="1:54" ht="12" customHeight="1">
      <c r="A160" s="11">
        <v>132</v>
      </c>
      <c r="B160" s="7"/>
      <c r="C160" s="7"/>
      <c r="D160" s="20"/>
      <c r="E160" s="8"/>
      <c r="F160" s="9"/>
      <c r="G160" s="80"/>
      <c r="H160" s="80"/>
      <c r="I160" s="10"/>
      <c r="J160" s="10"/>
      <c r="BB160" t="s">
        <v>199</v>
      </c>
    </row>
    <row r="161" spans="1:54" ht="12" customHeight="1">
      <c r="A161" s="11">
        <v>133</v>
      </c>
      <c r="B161" s="7"/>
      <c r="C161" s="7"/>
      <c r="D161" s="20"/>
      <c r="E161" s="8"/>
      <c r="F161" s="9"/>
      <c r="G161" s="80"/>
      <c r="H161" s="80"/>
      <c r="I161" s="10"/>
      <c r="J161" s="10"/>
      <c r="BB161" t="s">
        <v>200</v>
      </c>
    </row>
    <row r="162" spans="1:54" ht="12" customHeight="1">
      <c r="A162" s="11">
        <v>134</v>
      </c>
      <c r="B162" s="7"/>
      <c r="C162" s="7"/>
      <c r="D162" s="20"/>
      <c r="E162" s="8"/>
      <c r="F162" s="9"/>
      <c r="G162" s="80"/>
      <c r="H162" s="80"/>
      <c r="I162" s="10"/>
      <c r="J162" s="10"/>
      <c r="BB162" t="s">
        <v>201</v>
      </c>
    </row>
    <row r="163" spans="1:54" ht="12" customHeight="1">
      <c r="A163" s="11">
        <v>135</v>
      </c>
      <c r="B163" s="7"/>
      <c r="C163" s="7"/>
      <c r="D163" s="20"/>
      <c r="E163" s="8"/>
      <c r="F163" s="9"/>
      <c r="G163" s="80"/>
      <c r="H163" s="80"/>
      <c r="I163" s="10"/>
      <c r="J163" s="10"/>
      <c r="BB163" t="s">
        <v>202</v>
      </c>
    </row>
    <row r="164" spans="1:54" ht="12" customHeight="1">
      <c r="A164" s="11">
        <v>136</v>
      </c>
      <c r="B164" s="7"/>
      <c r="C164" s="7"/>
      <c r="D164" s="20"/>
      <c r="E164" s="8"/>
      <c r="F164" s="9"/>
      <c r="G164" s="80"/>
      <c r="H164" s="80"/>
      <c r="I164" s="10"/>
      <c r="J164" s="10"/>
      <c r="BB164" t="s">
        <v>203</v>
      </c>
    </row>
    <row r="165" spans="1:54" ht="12" customHeight="1">
      <c r="A165" s="11">
        <v>137</v>
      </c>
      <c r="B165" s="7"/>
      <c r="C165" s="7"/>
      <c r="D165" s="20"/>
      <c r="E165" s="8"/>
      <c r="F165" s="9"/>
      <c r="G165" s="80"/>
      <c r="H165" s="80"/>
      <c r="I165" s="10"/>
      <c r="J165" s="10"/>
      <c r="BB165" t="s">
        <v>204</v>
      </c>
    </row>
    <row r="166" spans="1:54" ht="12" customHeight="1">
      <c r="A166" s="11">
        <v>138</v>
      </c>
      <c r="B166" s="7"/>
      <c r="C166" s="7"/>
      <c r="D166" s="20"/>
      <c r="E166" s="8"/>
      <c r="F166" s="9"/>
      <c r="G166" s="80"/>
      <c r="H166" s="80"/>
      <c r="I166" s="10"/>
      <c r="J166" s="10"/>
      <c r="BB166" t="s">
        <v>205</v>
      </c>
    </row>
    <row r="167" spans="1:54" ht="12" customHeight="1">
      <c r="A167" s="11">
        <v>139</v>
      </c>
      <c r="B167" s="7"/>
      <c r="C167" s="7"/>
      <c r="D167" s="20"/>
      <c r="E167" s="8"/>
      <c r="F167" s="9"/>
      <c r="G167" s="80"/>
      <c r="H167" s="80"/>
      <c r="I167" s="10"/>
      <c r="J167" s="10"/>
      <c r="BB167" t="s">
        <v>206</v>
      </c>
    </row>
    <row r="168" spans="1:54" ht="12" customHeight="1">
      <c r="A168" s="11">
        <v>140</v>
      </c>
      <c r="B168" s="7"/>
      <c r="C168" s="7"/>
      <c r="D168" s="20"/>
      <c r="E168" s="8"/>
      <c r="F168" s="9"/>
      <c r="G168" s="80"/>
      <c r="H168" s="80"/>
      <c r="I168" s="10"/>
      <c r="J168" s="10"/>
      <c r="BB168" t="s">
        <v>207</v>
      </c>
    </row>
    <row r="169" spans="1:54" ht="12" customHeight="1">
      <c r="A169" s="11">
        <v>141</v>
      </c>
      <c r="B169" s="7"/>
      <c r="C169" s="7"/>
      <c r="D169" s="20"/>
      <c r="E169" s="8"/>
      <c r="F169" s="9"/>
      <c r="G169" s="80"/>
      <c r="H169" s="80"/>
      <c r="I169" s="10"/>
      <c r="J169" s="10"/>
      <c r="BB169" t="s">
        <v>208</v>
      </c>
    </row>
    <row r="170" spans="1:54" ht="12" customHeight="1">
      <c r="A170" s="11">
        <v>142</v>
      </c>
      <c r="B170" s="7"/>
      <c r="C170" s="7"/>
      <c r="D170" s="20"/>
      <c r="E170" s="8"/>
      <c r="F170" s="9"/>
      <c r="G170" s="80"/>
      <c r="H170" s="80"/>
      <c r="I170" s="10"/>
      <c r="J170" s="10"/>
      <c r="BB170" t="s">
        <v>209</v>
      </c>
    </row>
    <row r="171" spans="1:54" ht="12" customHeight="1">
      <c r="A171" s="11">
        <v>143</v>
      </c>
      <c r="B171" s="7"/>
      <c r="C171" s="7"/>
      <c r="D171" s="20"/>
      <c r="E171" s="8"/>
      <c r="F171" s="9"/>
      <c r="G171" s="80"/>
      <c r="H171" s="80"/>
      <c r="I171" s="10"/>
      <c r="J171" s="10"/>
      <c r="BB171" t="s">
        <v>210</v>
      </c>
    </row>
    <row r="172" spans="1:54" ht="12" customHeight="1">
      <c r="A172" s="11">
        <v>144</v>
      </c>
      <c r="B172" s="7"/>
      <c r="C172" s="7"/>
      <c r="D172" s="20"/>
      <c r="E172" s="8"/>
      <c r="F172" s="9"/>
      <c r="G172" s="80"/>
      <c r="H172" s="80"/>
      <c r="I172" s="10"/>
      <c r="J172" s="10"/>
      <c r="BB172" t="s">
        <v>211</v>
      </c>
    </row>
    <row r="173" spans="1:54" ht="12" customHeight="1">
      <c r="A173" s="11">
        <v>145</v>
      </c>
      <c r="B173" s="7"/>
      <c r="C173" s="7"/>
      <c r="D173" s="20"/>
      <c r="E173" s="8"/>
      <c r="F173" s="9"/>
      <c r="G173" s="80"/>
      <c r="H173" s="80"/>
      <c r="I173" s="10"/>
      <c r="J173" s="10"/>
      <c r="BB173" t="s">
        <v>212</v>
      </c>
    </row>
    <row r="174" spans="1:54" ht="12" customHeight="1">
      <c r="A174" s="11">
        <v>146</v>
      </c>
      <c r="B174" s="7"/>
      <c r="C174" s="7"/>
      <c r="D174" s="20"/>
      <c r="E174" s="8"/>
      <c r="F174" s="9"/>
      <c r="G174" s="80"/>
      <c r="H174" s="80"/>
      <c r="I174" s="10"/>
      <c r="J174" s="10"/>
      <c r="BB174" t="s">
        <v>213</v>
      </c>
    </row>
    <row r="175" spans="1:54" ht="12" customHeight="1">
      <c r="A175" s="11">
        <v>147</v>
      </c>
      <c r="B175" s="7"/>
      <c r="C175" s="7"/>
      <c r="D175" s="20"/>
      <c r="E175" s="8"/>
      <c r="F175" s="9"/>
      <c r="G175" s="80"/>
      <c r="H175" s="80"/>
      <c r="I175" s="10"/>
      <c r="J175" s="10"/>
      <c r="BB175" t="s">
        <v>214</v>
      </c>
    </row>
    <row r="176" spans="1:54" ht="12" customHeight="1">
      <c r="A176" s="11">
        <v>148</v>
      </c>
      <c r="B176" s="7"/>
      <c r="C176" s="7"/>
      <c r="D176" s="20"/>
      <c r="E176" s="8"/>
      <c r="F176" s="9"/>
      <c r="G176" s="80"/>
      <c r="H176" s="80"/>
      <c r="I176" s="10"/>
      <c r="J176" s="10"/>
      <c r="BB176" t="s">
        <v>215</v>
      </c>
    </row>
    <row r="177" spans="1:54" ht="12" customHeight="1">
      <c r="A177" s="11">
        <v>149</v>
      </c>
      <c r="B177" s="7"/>
      <c r="C177" s="7"/>
      <c r="D177" s="20"/>
      <c r="E177" s="8"/>
      <c r="F177" s="9"/>
      <c r="G177" s="80"/>
      <c r="H177" s="80"/>
      <c r="I177" s="10"/>
      <c r="J177" s="10"/>
      <c r="BB177" t="s">
        <v>216</v>
      </c>
    </row>
    <row r="178" spans="1:54" ht="12" customHeight="1">
      <c r="A178" s="11">
        <v>150</v>
      </c>
      <c r="B178" s="7"/>
      <c r="C178" s="7"/>
      <c r="D178" s="20"/>
      <c r="E178" s="8"/>
      <c r="F178" s="9"/>
      <c r="G178" s="80"/>
      <c r="H178" s="80"/>
      <c r="I178" s="10"/>
      <c r="J178" s="10"/>
      <c r="BB178" t="s">
        <v>217</v>
      </c>
    </row>
    <row r="179" spans="1:54" ht="12" customHeight="1">
      <c r="A179" s="11">
        <v>151</v>
      </c>
      <c r="B179" s="7"/>
      <c r="C179" s="7"/>
      <c r="D179" s="20"/>
      <c r="E179" s="8"/>
      <c r="F179" s="9"/>
      <c r="G179" s="80"/>
      <c r="H179" s="80"/>
      <c r="I179" s="10"/>
      <c r="J179" s="10"/>
      <c r="BB179" t="s">
        <v>218</v>
      </c>
    </row>
    <row r="180" spans="1:54" ht="12" customHeight="1">
      <c r="A180" s="11">
        <v>152</v>
      </c>
      <c r="B180" s="7"/>
      <c r="C180" s="7"/>
      <c r="D180" s="20"/>
      <c r="E180" s="8"/>
      <c r="F180" s="9"/>
      <c r="G180" s="80"/>
      <c r="H180" s="80"/>
      <c r="I180" s="10"/>
      <c r="J180" s="10"/>
      <c r="BB180" t="s">
        <v>219</v>
      </c>
    </row>
    <row r="181" spans="1:54" ht="12" customHeight="1">
      <c r="A181" s="11">
        <v>153</v>
      </c>
      <c r="B181" s="7"/>
      <c r="C181" s="7"/>
      <c r="D181" s="20"/>
      <c r="E181" s="8"/>
      <c r="F181" s="9"/>
      <c r="G181" s="80"/>
      <c r="H181" s="80"/>
      <c r="I181" s="10"/>
      <c r="J181" s="10"/>
      <c r="BB181" t="s">
        <v>220</v>
      </c>
    </row>
    <row r="182" spans="1:54" ht="12" customHeight="1">
      <c r="A182" s="11">
        <v>154</v>
      </c>
      <c r="B182" s="7"/>
      <c r="C182" s="7"/>
      <c r="D182" s="20"/>
      <c r="E182" s="8"/>
      <c r="F182" s="9"/>
      <c r="G182" s="80"/>
      <c r="H182" s="80"/>
      <c r="I182" s="10"/>
      <c r="J182" s="10"/>
      <c r="BB182" t="s">
        <v>221</v>
      </c>
    </row>
    <row r="183" spans="1:54" ht="12" customHeight="1">
      <c r="A183" s="11">
        <v>155</v>
      </c>
      <c r="B183" s="7"/>
      <c r="C183" s="7"/>
      <c r="D183" s="20"/>
      <c r="E183" s="8"/>
      <c r="F183" s="9"/>
      <c r="G183" s="80"/>
      <c r="H183" s="80"/>
      <c r="I183" s="10"/>
      <c r="J183" s="10"/>
      <c r="BB183" t="s">
        <v>222</v>
      </c>
    </row>
    <row r="184" spans="1:54" ht="12" customHeight="1">
      <c r="A184" s="11">
        <v>156</v>
      </c>
      <c r="B184" s="7"/>
      <c r="C184" s="7"/>
      <c r="D184" s="20"/>
      <c r="E184" s="8"/>
      <c r="F184" s="9"/>
      <c r="G184" s="80"/>
      <c r="H184" s="80"/>
      <c r="I184" s="10"/>
      <c r="J184" s="10"/>
      <c r="BB184" t="s">
        <v>223</v>
      </c>
    </row>
    <row r="185" spans="1:54" ht="12" customHeight="1">
      <c r="A185" s="11">
        <v>157</v>
      </c>
      <c r="B185" s="7"/>
      <c r="C185" s="7"/>
      <c r="D185" s="20"/>
      <c r="E185" s="8"/>
      <c r="F185" s="9"/>
      <c r="G185" s="80"/>
      <c r="H185" s="80"/>
      <c r="I185" s="10"/>
      <c r="J185" s="10"/>
      <c r="BB185" t="s">
        <v>224</v>
      </c>
    </row>
    <row r="186" spans="1:54" ht="12" customHeight="1">
      <c r="A186" s="11">
        <v>158</v>
      </c>
      <c r="B186" s="7"/>
      <c r="C186" s="7"/>
      <c r="D186" s="20"/>
      <c r="E186" s="8"/>
      <c r="F186" s="9"/>
      <c r="G186" s="80"/>
      <c r="H186" s="80"/>
      <c r="I186" s="10"/>
      <c r="J186" s="10"/>
      <c r="BB186" t="s">
        <v>225</v>
      </c>
    </row>
    <row r="187" spans="1:54" ht="12" customHeight="1">
      <c r="A187" s="11">
        <v>159</v>
      </c>
      <c r="B187" s="7"/>
      <c r="C187" s="7"/>
      <c r="D187" s="20"/>
      <c r="E187" s="8"/>
      <c r="F187" s="9"/>
      <c r="G187" s="80"/>
      <c r="H187" s="80"/>
      <c r="I187" s="10"/>
      <c r="J187" s="10"/>
      <c r="BB187" t="s">
        <v>226</v>
      </c>
    </row>
    <row r="188" spans="1:54" ht="12" customHeight="1">
      <c r="A188" s="11">
        <v>160</v>
      </c>
      <c r="B188" s="7"/>
      <c r="C188" s="7"/>
      <c r="D188" s="20"/>
      <c r="E188" s="8"/>
      <c r="F188" s="9"/>
      <c r="G188" s="80"/>
      <c r="H188" s="80"/>
      <c r="I188" s="10"/>
      <c r="J188" s="10"/>
      <c r="BB188" t="s">
        <v>227</v>
      </c>
    </row>
    <row r="189" spans="1:54" ht="12" customHeight="1">
      <c r="A189" s="11">
        <v>161</v>
      </c>
      <c r="B189" s="7"/>
      <c r="C189" s="7"/>
      <c r="D189" s="20"/>
      <c r="E189" s="8"/>
      <c r="F189" s="9"/>
      <c r="G189" s="80"/>
      <c r="H189" s="80"/>
      <c r="I189" s="10"/>
      <c r="J189" s="10"/>
      <c r="BB189" t="s">
        <v>228</v>
      </c>
    </row>
    <row r="190" spans="1:54" ht="12" customHeight="1">
      <c r="A190" s="11">
        <v>162</v>
      </c>
      <c r="B190" s="7"/>
      <c r="C190" s="7"/>
      <c r="D190" s="20"/>
      <c r="E190" s="8"/>
      <c r="F190" s="9"/>
      <c r="G190" s="80"/>
      <c r="H190" s="80"/>
      <c r="I190" s="10"/>
      <c r="J190" s="10"/>
      <c r="BB190" t="s">
        <v>229</v>
      </c>
    </row>
    <row r="191" spans="1:54" ht="12" customHeight="1">
      <c r="A191" s="11">
        <v>163</v>
      </c>
      <c r="B191" s="7"/>
      <c r="C191" s="7"/>
      <c r="D191" s="20"/>
      <c r="E191" s="8"/>
      <c r="F191" s="9"/>
      <c r="G191" s="80"/>
      <c r="H191" s="80"/>
      <c r="I191" s="10"/>
      <c r="J191" s="10"/>
      <c r="BB191" t="s">
        <v>230</v>
      </c>
    </row>
    <row r="192" spans="1:54" ht="12" customHeight="1">
      <c r="A192" s="11">
        <v>164</v>
      </c>
      <c r="B192" s="7"/>
      <c r="C192" s="7"/>
      <c r="D192" s="20"/>
      <c r="E192" s="8"/>
      <c r="F192" s="9"/>
      <c r="G192" s="80"/>
      <c r="H192" s="80"/>
      <c r="I192" s="10"/>
      <c r="J192" s="10"/>
      <c r="BB192" t="s">
        <v>231</v>
      </c>
    </row>
    <row r="193" spans="1:54" ht="12" customHeight="1">
      <c r="A193" s="11">
        <v>165</v>
      </c>
      <c r="B193" s="7"/>
      <c r="C193" s="7"/>
      <c r="D193" s="20"/>
      <c r="E193" s="8"/>
      <c r="F193" s="9"/>
      <c r="G193" s="80"/>
      <c r="H193" s="80"/>
      <c r="I193" s="10"/>
      <c r="J193" s="10"/>
      <c r="BB193" t="s">
        <v>232</v>
      </c>
    </row>
    <row r="194" spans="1:54" ht="12" customHeight="1">
      <c r="A194" s="11">
        <v>166</v>
      </c>
      <c r="B194" s="7"/>
      <c r="C194" s="7"/>
      <c r="D194" s="20"/>
      <c r="E194" s="8"/>
      <c r="F194" s="9"/>
      <c r="G194" s="80"/>
      <c r="H194" s="80"/>
      <c r="I194" s="10"/>
      <c r="J194" s="10"/>
      <c r="BB194" t="s">
        <v>233</v>
      </c>
    </row>
    <row r="195" spans="1:54" ht="12" customHeight="1">
      <c r="A195" s="11">
        <v>167</v>
      </c>
      <c r="B195" s="7"/>
      <c r="C195" s="7"/>
      <c r="D195" s="20"/>
      <c r="E195" s="8"/>
      <c r="F195" s="9"/>
      <c r="G195" s="80"/>
      <c r="H195" s="80"/>
      <c r="I195" s="10"/>
      <c r="J195" s="10"/>
      <c r="BB195" t="s">
        <v>234</v>
      </c>
    </row>
    <row r="196" spans="1:54" ht="12" customHeight="1">
      <c r="A196" s="11">
        <v>168</v>
      </c>
      <c r="B196" s="7"/>
      <c r="C196" s="7"/>
      <c r="D196" s="20"/>
      <c r="E196" s="8"/>
      <c r="F196" s="9"/>
      <c r="G196" s="80"/>
      <c r="H196" s="80"/>
      <c r="I196" s="10"/>
      <c r="J196" s="10"/>
      <c r="BB196" t="s">
        <v>235</v>
      </c>
    </row>
    <row r="197" spans="1:54" ht="12" customHeight="1">
      <c r="A197" s="11">
        <v>169</v>
      </c>
      <c r="B197" s="7"/>
      <c r="C197" s="7"/>
      <c r="D197" s="20"/>
      <c r="E197" s="8"/>
      <c r="F197" s="9"/>
      <c r="G197" s="80"/>
      <c r="H197" s="80"/>
      <c r="I197" s="10"/>
      <c r="J197" s="10"/>
      <c r="BB197" t="s">
        <v>236</v>
      </c>
    </row>
    <row r="198" spans="1:54" ht="12" customHeight="1">
      <c r="A198" s="11">
        <v>170</v>
      </c>
      <c r="B198" s="7"/>
      <c r="C198" s="7"/>
      <c r="D198" s="20"/>
      <c r="E198" s="8"/>
      <c r="F198" s="9"/>
      <c r="G198" s="80"/>
      <c r="H198" s="80"/>
      <c r="I198" s="10"/>
      <c r="J198" s="10"/>
      <c r="BB198" t="s">
        <v>237</v>
      </c>
    </row>
    <row r="199" spans="1:54" ht="12" customHeight="1">
      <c r="A199" s="11">
        <v>171</v>
      </c>
      <c r="B199" s="7"/>
      <c r="C199" s="7"/>
      <c r="D199" s="20"/>
      <c r="E199" s="8"/>
      <c r="F199" s="9"/>
      <c r="G199" s="80"/>
      <c r="H199" s="80"/>
      <c r="I199" s="10"/>
      <c r="J199" s="10"/>
      <c r="BB199" t="s">
        <v>238</v>
      </c>
    </row>
    <row r="200" spans="1:54" ht="12" customHeight="1">
      <c r="A200" s="11">
        <v>172</v>
      </c>
      <c r="B200" s="7"/>
      <c r="C200" s="7"/>
      <c r="D200" s="20"/>
      <c r="E200" s="8"/>
      <c r="F200" s="9"/>
      <c r="G200" s="80"/>
      <c r="H200" s="80"/>
      <c r="I200" s="10"/>
      <c r="J200" s="10"/>
      <c r="BB200" t="s">
        <v>239</v>
      </c>
    </row>
    <row r="201" spans="1:54" ht="12" customHeight="1">
      <c r="A201" s="11">
        <v>173</v>
      </c>
      <c r="B201" s="7"/>
      <c r="C201" s="7"/>
      <c r="D201" s="20"/>
      <c r="E201" s="8"/>
      <c r="F201" s="9"/>
      <c r="G201" s="80"/>
      <c r="H201" s="80"/>
      <c r="I201" s="10"/>
      <c r="J201" s="10"/>
      <c r="BB201" t="s">
        <v>240</v>
      </c>
    </row>
    <row r="202" spans="1:54" ht="12" customHeight="1">
      <c r="A202" s="11">
        <v>174</v>
      </c>
      <c r="B202" s="7"/>
      <c r="C202" s="7"/>
      <c r="D202" s="20"/>
      <c r="E202" s="8"/>
      <c r="F202" s="9"/>
      <c r="G202" s="80"/>
      <c r="H202" s="80"/>
      <c r="I202" s="10"/>
      <c r="J202" s="10"/>
      <c r="BB202" t="s">
        <v>241</v>
      </c>
    </row>
    <row r="203" spans="1:54" ht="12" customHeight="1">
      <c r="A203" s="11">
        <v>175</v>
      </c>
      <c r="B203" s="7"/>
      <c r="C203" s="7"/>
      <c r="D203" s="20"/>
      <c r="E203" s="8"/>
      <c r="F203" s="9"/>
      <c r="G203" s="80"/>
      <c r="H203" s="80"/>
      <c r="I203" s="10"/>
      <c r="J203" s="10"/>
      <c r="BB203" t="s">
        <v>242</v>
      </c>
    </row>
    <row r="204" spans="1:54" ht="12" customHeight="1">
      <c r="A204" s="11">
        <v>176</v>
      </c>
      <c r="B204" s="7"/>
      <c r="C204" s="7"/>
      <c r="D204" s="20"/>
      <c r="E204" s="8"/>
      <c r="F204" s="9"/>
      <c r="G204" s="80"/>
      <c r="H204" s="80"/>
      <c r="I204" s="10"/>
      <c r="J204" s="10"/>
      <c r="BB204" t="s">
        <v>243</v>
      </c>
    </row>
    <row r="205" spans="1:54" ht="12" customHeight="1">
      <c r="A205" s="11">
        <v>177</v>
      </c>
      <c r="B205" s="7"/>
      <c r="C205" s="7"/>
      <c r="D205" s="20"/>
      <c r="E205" s="8"/>
      <c r="F205" s="9"/>
      <c r="G205" s="80"/>
      <c r="H205" s="80"/>
      <c r="I205" s="10"/>
      <c r="J205" s="10"/>
      <c r="BB205" t="s">
        <v>244</v>
      </c>
    </row>
    <row r="206" spans="1:54" ht="12" customHeight="1">
      <c r="A206" s="11">
        <v>178</v>
      </c>
      <c r="B206" s="7"/>
      <c r="C206" s="7"/>
      <c r="D206" s="20"/>
      <c r="E206" s="8"/>
      <c r="F206" s="9"/>
      <c r="G206" s="80"/>
      <c r="H206" s="80"/>
      <c r="I206" s="10"/>
      <c r="J206" s="10"/>
      <c r="BB206" t="s">
        <v>245</v>
      </c>
    </row>
    <row r="207" spans="1:54" ht="12" customHeight="1">
      <c r="A207" s="11">
        <v>179</v>
      </c>
      <c r="B207" s="7"/>
      <c r="C207" s="7"/>
      <c r="D207" s="20"/>
      <c r="E207" s="8"/>
      <c r="F207" s="9"/>
      <c r="G207" s="80"/>
      <c r="H207" s="80"/>
      <c r="I207" s="10"/>
      <c r="J207" s="10"/>
      <c r="BB207" t="s">
        <v>246</v>
      </c>
    </row>
    <row r="208" spans="1:54" ht="12" customHeight="1">
      <c r="A208" s="11">
        <v>180</v>
      </c>
      <c r="B208" s="7"/>
      <c r="C208" s="7"/>
      <c r="D208" s="20"/>
      <c r="E208" s="8"/>
      <c r="F208" s="9"/>
      <c r="G208" s="80"/>
      <c r="H208" s="80"/>
      <c r="I208" s="10"/>
      <c r="J208" s="10"/>
      <c r="BB208" t="s">
        <v>247</v>
      </c>
    </row>
    <row r="209" spans="1:54" ht="12" customHeight="1">
      <c r="A209" s="11">
        <v>181</v>
      </c>
      <c r="B209" s="7"/>
      <c r="C209" s="7"/>
      <c r="D209" s="20"/>
      <c r="E209" s="8"/>
      <c r="F209" s="9"/>
      <c r="G209" s="80"/>
      <c r="H209" s="80"/>
      <c r="I209" s="10"/>
      <c r="J209" s="10"/>
      <c r="BB209" t="s">
        <v>248</v>
      </c>
    </row>
    <row r="210" spans="1:54" ht="12" customHeight="1">
      <c r="A210" s="11">
        <v>182</v>
      </c>
      <c r="B210" s="7"/>
      <c r="C210" s="7"/>
      <c r="D210" s="20"/>
      <c r="E210" s="8"/>
      <c r="F210" s="9"/>
      <c r="G210" s="80"/>
      <c r="H210" s="80"/>
      <c r="I210" s="10"/>
      <c r="J210" s="10"/>
      <c r="BB210" t="s">
        <v>249</v>
      </c>
    </row>
    <row r="211" spans="1:54" ht="12" customHeight="1">
      <c r="A211" s="11">
        <v>183</v>
      </c>
      <c r="B211" s="7"/>
      <c r="C211" s="7"/>
      <c r="D211" s="20"/>
      <c r="E211" s="8"/>
      <c r="F211" s="9"/>
      <c r="G211" s="80"/>
      <c r="H211" s="80"/>
      <c r="I211" s="10"/>
      <c r="J211" s="10"/>
      <c r="BB211" t="s">
        <v>250</v>
      </c>
    </row>
    <row r="212" spans="1:54" ht="12" customHeight="1">
      <c r="A212" s="11">
        <v>184</v>
      </c>
      <c r="B212" s="7"/>
      <c r="C212" s="7"/>
      <c r="D212" s="20"/>
      <c r="E212" s="8"/>
      <c r="F212" s="9"/>
      <c r="G212" s="80"/>
      <c r="H212" s="80"/>
      <c r="I212" s="10"/>
      <c r="J212" s="10"/>
      <c r="BB212" t="s">
        <v>251</v>
      </c>
    </row>
    <row r="213" spans="1:54" ht="12" customHeight="1">
      <c r="A213" s="11">
        <v>185</v>
      </c>
      <c r="B213" s="7"/>
      <c r="C213" s="7"/>
      <c r="D213" s="20"/>
      <c r="E213" s="8"/>
      <c r="F213" s="9"/>
      <c r="G213" s="80"/>
      <c r="H213" s="80"/>
      <c r="I213" s="10"/>
      <c r="J213" s="10"/>
      <c r="BB213" t="s">
        <v>252</v>
      </c>
    </row>
    <row r="214" spans="1:54" ht="12" customHeight="1">
      <c r="A214" s="11">
        <v>186</v>
      </c>
      <c r="B214" s="7"/>
      <c r="C214" s="7"/>
      <c r="D214" s="20"/>
      <c r="E214" s="8"/>
      <c r="F214" s="9"/>
      <c r="G214" s="80"/>
      <c r="H214" s="80"/>
      <c r="I214" s="10"/>
      <c r="J214" s="10"/>
      <c r="BB214" t="s">
        <v>253</v>
      </c>
    </row>
    <row r="215" spans="1:54" ht="12" customHeight="1">
      <c r="A215" s="11">
        <v>187</v>
      </c>
      <c r="B215" s="7"/>
      <c r="C215" s="7"/>
      <c r="D215" s="20"/>
      <c r="E215" s="8"/>
      <c r="F215" s="9"/>
      <c r="G215" s="80"/>
      <c r="H215" s="80"/>
      <c r="I215" s="10"/>
      <c r="J215" s="10"/>
      <c r="BB215" t="s">
        <v>254</v>
      </c>
    </row>
    <row r="216" spans="1:54" ht="12" customHeight="1">
      <c r="A216" s="11">
        <v>188</v>
      </c>
      <c r="B216" s="7"/>
      <c r="C216" s="7"/>
      <c r="D216" s="20"/>
      <c r="E216" s="8"/>
      <c r="F216" s="9"/>
      <c r="G216" s="80"/>
      <c r="H216" s="80"/>
      <c r="I216" s="10"/>
      <c r="J216" s="10"/>
      <c r="BB216" t="s">
        <v>255</v>
      </c>
    </row>
    <row r="217" spans="1:54" ht="12" customHeight="1">
      <c r="A217" s="11">
        <v>189</v>
      </c>
      <c r="B217" s="7"/>
      <c r="C217" s="7"/>
      <c r="D217" s="20"/>
      <c r="E217" s="8"/>
      <c r="F217" s="9"/>
      <c r="G217" s="80"/>
      <c r="H217" s="80"/>
      <c r="I217" s="10"/>
      <c r="J217" s="10"/>
      <c r="BB217" t="s">
        <v>256</v>
      </c>
    </row>
    <row r="218" spans="1:54" ht="12" customHeight="1">
      <c r="A218" s="11">
        <v>190</v>
      </c>
      <c r="B218" s="7"/>
      <c r="C218" s="7"/>
      <c r="D218" s="20"/>
      <c r="E218" s="8"/>
      <c r="F218" s="9"/>
      <c r="G218" s="80"/>
      <c r="H218" s="80"/>
      <c r="I218" s="10"/>
      <c r="J218" s="10"/>
      <c r="BB218" t="s">
        <v>257</v>
      </c>
    </row>
    <row r="219" spans="1:54" ht="12" customHeight="1">
      <c r="A219" s="11">
        <v>191</v>
      </c>
      <c r="B219" s="7"/>
      <c r="C219" s="7"/>
      <c r="D219" s="20"/>
      <c r="E219" s="8"/>
      <c r="F219" s="9"/>
      <c r="G219" s="80"/>
      <c r="H219" s="80"/>
      <c r="I219" s="10"/>
      <c r="J219" s="10"/>
      <c r="BB219" t="s">
        <v>258</v>
      </c>
    </row>
    <row r="220" spans="1:54" ht="12" customHeight="1">
      <c r="A220" s="11">
        <v>192</v>
      </c>
      <c r="B220" s="7"/>
      <c r="C220" s="7"/>
      <c r="D220" s="20"/>
      <c r="E220" s="8"/>
      <c r="F220" s="9"/>
      <c r="G220" s="80"/>
      <c r="H220" s="80"/>
      <c r="I220" s="10"/>
      <c r="J220" s="10"/>
      <c r="BB220" t="s">
        <v>259</v>
      </c>
    </row>
    <row r="221" spans="1:54" ht="12" customHeight="1">
      <c r="A221" s="11">
        <v>193</v>
      </c>
      <c r="B221" s="7"/>
      <c r="C221" s="7"/>
      <c r="D221" s="20"/>
      <c r="E221" s="8"/>
      <c r="F221" s="9"/>
      <c r="G221" s="80"/>
      <c r="H221" s="80"/>
      <c r="I221" s="10"/>
      <c r="J221" s="10"/>
      <c r="BB221" t="s">
        <v>260</v>
      </c>
    </row>
    <row r="222" spans="1:54" ht="12" customHeight="1">
      <c r="A222" s="11">
        <v>194</v>
      </c>
      <c r="B222" s="7"/>
      <c r="C222" s="7"/>
      <c r="D222" s="20"/>
      <c r="E222" s="8"/>
      <c r="F222" s="9"/>
      <c r="G222" s="80"/>
      <c r="H222" s="80"/>
      <c r="I222" s="10"/>
      <c r="J222" s="10"/>
      <c r="BB222" t="s">
        <v>261</v>
      </c>
    </row>
    <row r="223" spans="1:54" ht="12" customHeight="1">
      <c r="A223" s="11">
        <v>195</v>
      </c>
      <c r="B223" s="7"/>
      <c r="C223" s="7"/>
      <c r="D223" s="20"/>
      <c r="E223" s="8"/>
      <c r="F223" s="9"/>
      <c r="G223" s="80"/>
      <c r="H223" s="80"/>
      <c r="I223" s="10"/>
      <c r="J223" s="10"/>
      <c r="BB223" t="s">
        <v>262</v>
      </c>
    </row>
    <row r="224" spans="1:54" ht="12" customHeight="1">
      <c r="A224" s="11">
        <v>196</v>
      </c>
      <c r="B224" s="7"/>
      <c r="C224" s="7"/>
      <c r="D224" s="20"/>
      <c r="E224" s="8"/>
      <c r="F224" s="9"/>
      <c r="G224" s="80"/>
      <c r="H224" s="80"/>
      <c r="I224" s="10"/>
      <c r="J224" s="10"/>
      <c r="BB224" t="s">
        <v>263</v>
      </c>
    </row>
    <row r="225" spans="1:54" ht="12" customHeight="1">
      <c r="A225" s="11">
        <v>197</v>
      </c>
      <c r="B225" s="7"/>
      <c r="C225" s="7"/>
      <c r="D225" s="20"/>
      <c r="E225" s="8"/>
      <c r="F225" s="9"/>
      <c r="G225" s="80"/>
      <c r="H225" s="80"/>
      <c r="I225" s="10"/>
      <c r="J225" s="10"/>
      <c r="BB225" t="s">
        <v>264</v>
      </c>
    </row>
    <row r="226" spans="1:54" ht="12" customHeight="1">
      <c r="A226" s="11">
        <v>198</v>
      </c>
      <c r="B226" s="7"/>
      <c r="C226" s="7"/>
      <c r="D226" s="20"/>
      <c r="E226" s="8"/>
      <c r="F226" s="9"/>
      <c r="G226" s="80"/>
      <c r="H226" s="80"/>
      <c r="I226" s="10"/>
      <c r="J226" s="10"/>
      <c r="BB226" t="s">
        <v>265</v>
      </c>
    </row>
    <row r="227" spans="1:54" ht="12" customHeight="1">
      <c r="A227" s="11">
        <v>199</v>
      </c>
      <c r="B227" s="7"/>
      <c r="C227" s="7"/>
      <c r="D227" s="20"/>
      <c r="E227" s="8"/>
      <c r="F227" s="9"/>
      <c r="G227" s="80"/>
      <c r="H227" s="80"/>
      <c r="I227" s="10"/>
      <c r="J227" s="10"/>
      <c r="BB227" t="s">
        <v>266</v>
      </c>
    </row>
    <row r="228" spans="1:54" ht="12" customHeight="1">
      <c r="A228" s="11">
        <v>200</v>
      </c>
      <c r="B228" s="39"/>
      <c r="C228" s="7"/>
      <c r="D228" s="20"/>
      <c r="E228" s="8"/>
      <c r="F228" s="9"/>
      <c r="G228" s="80"/>
      <c r="H228" s="80"/>
      <c r="I228" s="10"/>
      <c r="J228" s="10"/>
      <c r="BB228" t="s">
        <v>267</v>
      </c>
    </row>
    <row r="229" spans="1:54" ht="12" customHeight="1">
      <c r="A229" s="40">
        <v>201</v>
      </c>
      <c r="B229" s="26"/>
      <c r="C229" s="41"/>
      <c r="D229" s="20"/>
      <c r="E229" s="8"/>
      <c r="F229" s="9"/>
      <c r="G229" s="80"/>
      <c r="H229" s="80"/>
      <c r="I229" s="10"/>
      <c r="J229" s="10"/>
      <c r="BB229" t="s">
        <v>268</v>
      </c>
    </row>
    <row r="230" spans="2:54" ht="12.75">
      <c r="B230" s="38"/>
      <c r="C230" s="1"/>
      <c r="D230" s="1"/>
      <c r="E230" s="1"/>
      <c r="F230" s="1"/>
      <c r="BB230" t="s">
        <v>269</v>
      </c>
    </row>
    <row r="231" spans="2:54" ht="12.75">
      <c r="B231" s="38"/>
      <c r="C231" s="1"/>
      <c r="D231" s="1"/>
      <c r="E231" s="1"/>
      <c r="F231" s="1"/>
      <c r="BB231" t="s">
        <v>270</v>
      </c>
    </row>
    <row r="232" spans="2:54" ht="12.75">
      <c r="B232" s="38"/>
      <c r="C232" s="1"/>
      <c r="D232" s="1"/>
      <c r="E232" s="1"/>
      <c r="F232" s="1"/>
      <c r="BB232" t="s">
        <v>271</v>
      </c>
    </row>
    <row r="233" spans="2:54" ht="12.75">
      <c r="B233" s="38"/>
      <c r="C233" s="1"/>
      <c r="D233" s="1"/>
      <c r="E233" s="1"/>
      <c r="F233" s="1"/>
      <c r="BB233" t="s">
        <v>272</v>
      </c>
    </row>
    <row r="234" spans="2:54" ht="12.75">
      <c r="B234" s="38"/>
      <c r="C234" s="1"/>
      <c r="D234" s="1"/>
      <c r="E234" s="1"/>
      <c r="F234" s="1"/>
      <c r="BB234" t="s">
        <v>273</v>
      </c>
    </row>
    <row r="235" spans="2:54" ht="12.75">
      <c r="B235" s="38"/>
      <c r="C235" s="1"/>
      <c r="D235" s="1"/>
      <c r="E235" s="1"/>
      <c r="F235" s="1"/>
      <c r="BB235" t="s">
        <v>274</v>
      </c>
    </row>
    <row r="236" spans="2:54" ht="12.75">
      <c r="B236" s="1"/>
      <c r="C236" s="1"/>
      <c r="D236" s="1"/>
      <c r="E236" s="1"/>
      <c r="F236" s="1"/>
      <c r="BB236" t="s">
        <v>275</v>
      </c>
    </row>
    <row r="237" spans="2:54" ht="12.75">
      <c r="B237" s="1"/>
      <c r="C237" s="1"/>
      <c r="D237" s="1"/>
      <c r="E237" s="1"/>
      <c r="F237" s="1"/>
      <c r="BB237" t="s">
        <v>276</v>
      </c>
    </row>
    <row r="238" spans="2:54" ht="12.75">
      <c r="B238" s="1"/>
      <c r="C238" s="1"/>
      <c r="D238" s="1"/>
      <c r="E238" s="1"/>
      <c r="F238" s="1"/>
      <c r="BB238" t="s">
        <v>277</v>
      </c>
    </row>
    <row r="239" spans="2:54" ht="12.75">
      <c r="B239" s="1"/>
      <c r="C239" s="1"/>
      <c r="D239" s="1"/>
      <c r="E239" s="1"/>
      <c r="F239" s="1"/>
      <c r="BB239" t="s">
        <v>278</v>
      </c>
    </row>
    <row r="240" spans="2:54" ht="12.75">
      <c r="B240" s="1"/>
      <c r="C240" s="1"/>
      <c r="D240" s="1"/>
      <c r="E240" s="1"/>
      <c r="F240" s="1"/>
      <c r="BB240" t="s">
        <v>279</v>
      </c>
    </row>
    <row r="241" spans="2:6" ht="12.75">
      <c r="B241" s="1"/>
      <c r="C241" s="1"/>
      <c r="D241" s="1"/>
      <c r="E241" s="1"/>
      <c r="F241" s="1"/>
    </row>
    <row r="242" spans="2:6" ht="12.75">
      <c r="B242" s="1"/>
      <c r="C242" s="1"/>
      <c r="D242" s="1"/>
      <c r="E242" s="1"/>
      <c r="F242" s="1"/>
    </row>
    <row r="243" spans="2:6" ht="12.75">
      <c r="B243" s="1"/>
      <c r="C243" s="1"/>
      <c r="D243" s="1"/>
      <c r="E243" s="1"/>
      <c r="F243" s="1"/>
    </row>
    <row r="244" spans="2:6" ht="12.75">
      <c r="B244" s="1"/>
      <c r="C244" s="1"/>
      <c r="D244" s="1"/>
      <c r="E244" s="1"/>
      <c r="F244" s="1"/>
    </row>
    <row r="245" spans="2:6" ht="12.75">
      <c r="B245" s="1"/>
      <c r="C245" s="1"/>
      <c r="D245" s="1"/>
      <c r="E245" s="1"/>
      <c r="F245" s="1"/>
    </row>
    <row r="246" spans="2:6" ht="12.75">
      <c r="B246" s="1"/>
      <c r="C246" s="1"/>
      <c r="D246" s="1"/>
      <c r="E246" s="1"/>
      <c r="F246" s="1"/>
    </row>
    <row r="247" spans="2:6" ht="12.75">
      <c r="B247" s="1"/>
      <c r="C247" s="1"/>
      <c r="D247" s="1"/>
      <c r="E247" s="1"/>
      <c r="F247" s="1"/>
    </row>
    <row r="248" spans="2:6" ht="12.75">
      <c r="B248" s="1"/>
      <c r="C248" s="1"/>
      <c r="D248" s="1"/>
      <c r="E248" s="1"/>
      <c r="F248" s="1"/>
    </row>
    <row r="249" spans="2:6" ht="12.75">
      <c r="B249" s="1"/>
      <c r="C249" s="1"/>
      <c r="D249" s="1"/>
      <c r="E249" s="1"/>
      <c r="F249" s="1"/>
    </row>
    <row r="250" spans="2:6" ht="12.75">
      <c r="B250" s="1"/>
      <c r="C250" s="1"/>
      <c r="D250" s="1"/>
      <c r="E250" s="1"/>
      <c r="F250" s="1"/>
    </row>
    <row r="251" spans="2:6" ht="12.75">
      <c r="B251" s="1"/>
      <c r="C251" s="1"/>
      <c r="D251" s="1"/>
      <c r="E251" s="1"/>
      <c r="F251" s="1"/>
    </row>
    <row r="252" spans="2:6" ht="12.75">
      <c r="B252" s="1"/>
      <c r="C252" s="1"/>
      <c r="D252" s="1"/>
      <c r="E252" s="1"/>
      <c r="F252" s="1"/>
    </row>
    <row r="253" spans="2:6" ht="12.75">
      <c r="B253" s="1"/>
      <c r="C253" s="1"/>
      <c r="D253" s="1"/>
      <c r="E253" s="1"/>
      <c r="F253" s="1"/>
    </row>
    <row r="254" spans="2:6" ht="12.75">
      <c r="B254" s="1"/>
      <c r="C254" s="1"/>
      <c r="D254" s="1"/>
      <c r="E254" s="1"/>
      <c r="F254" s="1"/>
    </row>
    <row r="255" spans="2:6" ht="12.75">
      <c r="B255" s="1"/>
      <c r="C255" s="1"/>
      <c r="D255" s="1"/>
      <c r="E255" s="1"/>
      <c r="F255" s="1"/>
    </row>
    <row r="256" spans="2:6" ht="13.5" customHeight="1">
      <c r="B256" s="1"/>
      <c r="C256" s="1"/>
      <c r="D256" s="1"/>
      <c r="E256" s="1"/>
      <c r="F256" s="1"/>
    </row>
    <row r="257" spans="2:8" ht="17.25" customHeight="1" hidden="1">
      <c r="B257" s="12" t="s">
        <v>5</v>
      </c>
      <c r="C257" s="12" t="s">
        <v>26</v>
      </c>
      <c r="D257" t="s">
        <v>27</v>
      </c>
      <c r="E257" t="s">
        <v>28</v>
      </c>
      <c r="F257" t="s">
        <v>29</v>
      </c>
      <c r="G257" s="12" t="s">
        <v>30</v>
      </c>
      <c r="H257" s="12" t="s">
        <v>31</v>
      </c>
    </row>
    <row r="258" spans="2:8" ht="17.25" customHeight="1" hidden="1">
      <c r="B258" s="13" t="s">
        <v>25</v>
      </c>
      <c r="C258" s="5" t="s">
        <v>39</v>
      </c>
      <c r="D258" s="5" t="s">
        <v>36</v>
      </c>
      <c r="E258" s="13">
        <v>8</v>
      </c>
      <c r="F258" s="5" t="s">
        <v>8</v>
      </c>
      <c r="G258" s="5" t="s">
        <v>7</v>
      </c>
      <c r="H258" s="5" t="s">
        <v>8</v>
      </c>
    </row>
    <row r="259" spans="2:8" ht="23.25" customHeight="1" hidden="1">
      <c r="B259" s="13" t="s">
        <v>6</v>
      </c>
      <c r="C259" s="5" t="s">
        <v>40</v>
      </c>
      <c r="D259" s="5" t="s">
        <v>37</v>
      </c>
      <c r="E259" s="13">
        <v>10</v>
      </c>
      <c r="F259" s="5" t="s">
        <v>7</v>
      </c>
      <c r="G259" s="5" t="s">
        <v>10</v>
      </c>
      <c r="H259" s="5" t="s">
        <v>7</v>
      </c>
    </row>
    <row r="260" spans="2:8" ht="27.75" customHeight="1" hidden="1">
      <c r="B260" s="13" t="s">
        <v>280</v>
      </c>
      <c r="C260" s="5" t="s">
        <v>24</v>
      </c>
      <c r="D260" s="5" t="s">
        <v>38</v>
      </c>
      <c r="F260" s="5" t="s">
        <v>10</v>
      </c>
      <c r="G260" s="5" t="s">
        <v>12</v>
      </c>
      <c r="H260" s="5" t="s">
        <v>10</v>
      </c>
    </row>
    <row r="261" spans="2:8" ht="21" customHeight="1" hidden="1">
      <c r="B261" s="13" t="s">
        <v>9</v>
      </c>
      <c r="C261" s="5"/>
      <c r="D261" s="5"/>
      <c r="F261" s="5" t="s">
        <v>12</v>
      </c>
      <c r="G261" s="5" t="s">
        <v>13</v>
      </c>
      <c r="H261" s="5" t="s">
        <v>12</v>
      </c>
    </row>
    <row r="262" spans="2:8" ht="15" customHeight="1" hidden="1">
      <c r="B262" s="13" t="s">
        <v>34</v>
      </c>
      <c r="C262" s="5"/>
      <c r="D262" s="5"/>
      <c r="F262" s="5" t="s">
        <v>13</v>
      </c>
      <c r="G262" s="5" t="s">
        <v>14</v>
      </c>
      <c r="H262" s="5" t="s">
        <v>13</v>
      </c>
    </row>
    <row r="263" spans="2:8" ht="18" customHeight="1" hidden="1">
      <c r="B263" s="13" t="s">
        <v>33</v>
      </c>
      <c r="C263" s="5"/>
      <c r="D263" s="5"/>
      <c r="F263" s="5" t="s">
        <v>14</v>
      </c>
      <c r="G263" s="5"/>
      <c r="H263" s="5" t="s">
        <v>14</v>
      </c>
    </row>
    <row r="264" spans="2:6" ht="17.25" customHeight="1" hidden="1">
      <c r="B264" s="13" t="s">
        <v>11</v>
      </c>
      <c r="C264" s="5"/>
      <c r="D264" s="5"/>
      <c r="E264" s="5"/>
      <c r="F264" s="5" t="s">
        <v>32</v>
      </c>
    </row>
    <row r="265" spans="2:6" ht="12.75">
      <c r="B265" s="5"/>
      <c r="C265" s="5"/>
      <c r="D265" s="5"/>
      <c r="E265" s="5"/>
      <c r="F265" s="5"/>
    </row>
    <row r="266" spans="2:6" ht="12.75">
      <c r="B266" s="5"/>
      <c r="C266" s="5"/>
      <c r="D266" s="5"/>
      <c r="E266" s="5"/>
      <c r="F266" s="5"/>
    </row>
    <row r="267" spans="2:6" ht="12.75">
      <c r="B267" s="13"/>
      <c r="C267" s="1"/>
      <c r="D267" s="5"/>
      <c r="E267" s="1"/>
      <c r="F267" s="5"/>
    </row>
    <row r="268" spans="2:6" ht="12.75">
      <c r="B268" s="13"/>
      <c r="C268" s="1"/>
      <c r="D268" s="5"/>
      <c r="E268" s="1"/>
      <c r="F268" s="1"/>
    </row>
    <row r="269" spans="2:6" ht="12.75">
      <c r="B269" s="13"/>
      <c r="C269" s="1"/>
      <c r="D269" s="5"/>
      <c r="E269" s="1"/>
      <c r="F269" s="1"/>
    </row>
    <row r="270" spans="3:6" ht="12.75">
      <c r="C270" s="1"/>
      <c r="D270" s="5"/>
      <c r="E270" s="1"/>
      <c r="F270" s="1"/>
    </row>
    <row r="271" spans="2:6" ht="12.75">
      <c r="B271" s="1"/>
      <c r="C271" s="1"/>
      <c r="D271" s="5"/>
      <c r="E271" s="1"/>
      <c r="F271" s="1"/>
    </row>
    <row r="272" spans="2:6" ht="12.75">
      <c r="B272" s="1"/>
      <c r="C272" s="1"/>
      <c r="D272" s="5"/>
      <c r="E272" s="1"/>
      <c r="F272" s="1"/>
    </row>
    <row r="273" spans="2:6" ht="12.75">
      <c r="B273" s="1"/>
      <c r="C273" s="1"/>
      <c r="D273" s="5"/>
      <c r="E273" s="1"/>
      <c r="F273" s="1"/>
    </row>
    <row r="274" spans="2:6" ht="12.75">
      <c r="B274" s="1"/>
      <c r="C274" s="1"/>
      <c r="D274" s="5"/>
      <c r="E274" s="1"/>
      <c r="F274" s="1"/>
    </row>
    <row r="275" spans="2:6" ht="12.75">
      <c r="B275" s="1"/>
      <c r="C275" s="1"/>
      <c r="D275" s="5"/>
      <c r="E275" s="1"/>
      <c r="F275" s="1"/>
    </row>
    <row r="276" spans="2:6" ht="12.75">
      <c r="B276" s="1"/>
      <c r="C276" s="1"/>
      <c r="D276" s="5"/>
      <c r="E276" s="1"/>
      <c r="F276" s="1"/>
    </row>
    <row r="277" spans="2:6" ht="12.75">
      <c r="B277" s="1"/>
      <c r="C277" s="1"/>
      <c r="D277" s="1"/>
      <c r="E277" s="1"/>
      <c r="F277" s="1"/>
    </row>
    <row r="278" spans="2:6" ht="12.75">
      <c r="B278" s="1"/>
      <c r="C278" s="1"/>
      <c r="D278" s="1"/>
      <c r="E278" s="1"/>
      <c r="F278" s="1"/>
    </row>
    <row r="279" spans="2:6" ht="12.75">
      <c r="B279" s="1"/>
      <c r="C279" s="1"/>
      <c r="D279" s="1"/>
      <c r="E279" s="1"/>
      <c r="F279" s="1"/>
    </row>
    <row r="280" spans="2:6" ht="12.75">
      <c r="B280" s="1"/>
      <c r="C280" s="1"/>
      <c r="D280" s="1"/>
      <c r="E280" s="1"/>
      <c r="F280" s="1"/>
    </row>
    <row r="281" spans="2:6" ht="12.75">
      <c r="B281" s="1"/>
      <c r="C281" s="1"/>
      <c r="D281" s="1"/>
      <c r="E281" s="1"/>
      <c r="F281" s="1"/>
    </row>
    <row r="282" spans="2:6" ht="12.75">
      <c r="B282" s="1"/>
      <c r="C282" s="1"/>
      <c r="D282" s="1"/>
      <c r="E282" s="1"/>
      <c r="F282" s="1"/>
    </row>
    <row r="283" spans="2:6" ht="12.75">
      <c r="B283" s="1"/>
      <c r="C283" s="1"/>
      <c r="D283" s="1"/>
      <c r="E283" s="1"/>
      <c r="F283" s="1"/>
    </row>
    <row r="284" spans="2:6" ht="12.75">
      <c r="B284" s="1"/>
      <c r="C284" s="1"/>
      <c r="D284" s="1"/>
      <c r="E284" s="1"/>
      <c r="F284" s="1"/>
    </row>
    <row r="285" spans="2:6" ht="12.75">
      <c r="B285" s="1"/>
      <c r="C285" s="1"/>
      <c r="D285" s="1"/>
      <c r="E285" s="1"/>
      <c r="F285" s="1"/>
    </row>
    <row r="286" spans="2:6" ht="12.75">
      <c r="B286" s="1"/>
      <c r="C286" s="1"/>
      <c r="D286" s="1"/>
      <c r="E286" s="1"/>
      <c r="F286" s="1"/>
    </row>
    <row r="287" spans="2:6" ht="12.75">
      <c r="B287" s="1"/>
      <c r="C287" s="1"/>
      <c r="D287" s="1"/>
      <c r="E287" s="1"/>
      <c r="F287" s="1"/>
    </row>
    <row r="288" spans="2:6" ht="12.75">
      <c r="B288" s="1"/>
      <c r="C288" s="1"/>
      <c r="D288" s="1"/>
      <c r="E288" s="1"/>
      <c r="F288" s="1"/>
    </row>
    <row r="289" spans="2:6" ht="12.75">
      <c r="B289" s="1"/>
      <c r="C289" s="1"/>
      <c r="D289" s="1"/>
      <c r="E289" s="1"/>
      <c r="F289" s="1"/>
    </row>
    <row r="290" spans="2:6" ht="12.75">
      <c r="B290" s="1"/>
      <c r="C290" s="1"/>
      <c r="D290" s="1"/>
      <c r="E290" s="1"/>
      <c r="F290" s="1"/>
    </row>
    <row r="291" spans="2:5" ht="12.75">
      <c r="B291" s="1"/>
      <c r="C291" s="1"/>
      <c r="D291" s="1"/>
      <c r="E291" s="1"/>
    </row>
    <row r="292" spans="2:5" ht="12.75">
      <c r="B292" s="1"/>
      <c r="C292" s="1"/>
      <c r="D292" s="1"/>
      <c r="E292" s="1"/>
    </row>
    <row r="293" spans="2:5" ht="12.75">
      <c r="B293" s="1"/>
      <c r="C293" s="1"/>
      <c r="D293" s="1"/>
      <c r="E293" s="1"/>
    </row>
    <row r="294" spans="2:5" ht="12.75">
      <c r="B294" s="1"/>
      <c r="C294" s="1"/>
      <c r="D294" s="1"/>
      <c r="E294" s="1"/>
    </row>
    <row r="295" spans="2:5" ht="12.75">
      <c r="B295" s="1"/>
      <c r="C295" s="1"/>
      <c r="D295" s="1"/>
      <c r="E295" s="1"/>
    </row>
    <row r="296" spans="2:5" ht="12.75">
      <c r="B296" s="1"/>
      <c r="C296" s="1"/>
      <c r="D296" s="1"/>
      <c r="E296" s="1"/>
    </row>
    <row r="297" spans="2:5" ht="12.75">
      <c r="B297" s="1"/>
      <c r="C297" s="1"/>
      <c r="D297" s="1"/>
      <c r="E297" s="1"/>
    </row>
    <row r="298" spans="2:5" ht="12.75">
      <c r="B298" s="1"/>
      <c r="C298" s="1"/>
      <c r="D298" s="1"/>
      <c r="E298" s="1"/>
    </row>
    <row r="299" spans="2:5" ht="12.75">
      <c r="B299" s="1"/>
      <c r="C299" s="1"/>
      <c r="D299" s="1"/>
      <c r="E299" s="1"/>
    </row>
    <row r="300" spans="2:5" ht="12.75">
      <c r="B300" s="1"/>
      <c r="C300" s="1"/>
      <c r="D300" s="1"/>
      <c r="E300" s="1"/>
    </row>
    <row r="301" spans="2:5" ht="12.75">
      <c r="B301" s="1"/>
      <c r="C301" s="1"/>
      <c r="D301" s="1"/>
      <c r="E301" s="1"/>
    </row>
    <row r="302" spans="2:5" ht="12.75">
      <c r="B302" s="1"/>
      <c r="C302" s="1"/>
      <c r="D302" s="1"/>
      <c r="E302" s="1"/>
    </row>
    <row r="303" spans="2:5" ht="12.75">
      <c r="B303" s="1"/>
      <c r="C303" s="1"/>
      <c r="D303" s="1"/>
      <c r="E303" s="1"/>
    </row>
    <row r="304" spans="2:5" ht="12.75">
      <c r="B304" s="1"/>
      <c r="C304" s="1"/>
      <c r="D304" s="1"/>
      <c r="E304" s="1"/>
    </row>
    <row r="305" spans="2:5" ht="12.75">
      <c r="B305" s="1"/>
      <c r="C305" s="1"/>
      <c r="D305" s="1"/>
      <c r="E305" s="1"/>
    </row>
    <row r="306" spans="2:5" ht="12.75">
      <c r="B306" s="1"/>
      <c r="C306" s="1"/>
      <c r="D306" s="1"/>
      <c r="E306" s="1"/>
    </row>
    <row r="307" spans="2:5" ht="12.75">
      <c r="B307" s="1"/>
      <c r="C307" s="1"/>
      <c r="D307" s="1"/>
      <c r="E307" s="1"/>
    </row>
    <row r="308" spans="2:5" ht="12.75">
      <c r="B308" s="1"/>
      <c r="C308" s="1"/>
      <c r="D308" s="1"/>
      <c r="E308" s="1"/>
    </row>
    <row r="309" spans="2:5" ht="12.75">
      <c r="B309" s="1"/>
      <c r="C309" s="1"/>
      <c r="D309" s="1"/>
      <c r="E309" s="1"/>
    </row>
    <row r="310" spans="2:5" ht="12.75">
      <c r="B310" s="1"/>
      <c r="C310" s="1"/>
      <c r="D310" s="1"/>
      <c r="E310" s="1"/>
    </row>
    <row r="311" spans="2:5" ht="12.75">
      <c r="B311" s="1"/>
      <c r="C311" s="1"/>
      <c r="D311" s="1"/>
      <c r="E311" s="1"/>
    </row>
    <row r="312" spans="2:5" ht="12.75">
      <c r="B312" s="1"/>
      <c r="C312" s="1"/>
      <c r="D312" s="1"/>
      <c r="E312" s="1"/>
    </row>
    <row r="313" spans="2:5" ht="12.75">
      <c r="B313" s="1"/>
      <c r="C313" s="1"/>
      <c r="D313" s="1"/>
      <c r="E313" s="1"/>
    </row>
    <row r="314" spans="2:5" ht="12.75">
      <c r="B314" s="1"/>
      <c r="C314" s="1"/>
      <c r="D314" s="1"/>
      <c r="E314" s="1"/>
    </row>
    <row r="315" spans="2:5" ht="12.75">
      <c r="B315" s="1"/>
      <c r="C315" s="1"/>
      <c r="D315" s="1"/>
      <c r="E315" s="1"/>
    </row>
    <row r="316" spans="2:5" ht="12.75">
      <c r="B316" s="1"/>
      <c r="C316" s="1"/>
      <c r="D316" s="1"/>
      <c r="E316" s="1"/>
    </row>
    <row r="317" spans="2:5" ht="12.75">
      <c r="B317" s="1"/>
      <c r="C317" s="1"/>
      <c r="D317" s="1"/>
      <c r="E317" s="1"/>
    </row>
    <row r="318" spans="3:5" ht="12.75">
      <c r="C318" s="1"/>
      <c r="D318" s="1"/>
      <c r="E318" s="1"/>
    </row>
    <row r="319" spans="3:5" ht="12.75">
      <c r="C319" s="1"/>
      <c r="D319" s="1"/>
      <c r="E319" s="1"/>
    </row>
    <row r="320" spans="3:5" ht="12.75">
      <c r="C320" s="1"/>
      <c r="D320" s="1"/>
      <c r="E320" s="1"/>
    </row>
    <row r="321" spans="3:5" ht="12.75">
      <c r="C321" s="1"/>
      <c r="D321" s="1"/>
      <c r="E321" s="1"/>
    </row>
    <row r="322" spans="3:5" ht="12.75">
      <c r="C322" s="1"/>
      <c r="D322" s="1"/>
      <c r="E322" s="1"/>
    </row>
    <row r="323" spans="3:5" ht="12.75">
      <c r="C323" s="1"/>
      <c r="D323" s="1"/>
      <c r="E323" s="1"/>
    </row>
  </sheetData>
  <sheetProtection selectLockedCells="1" selectUnlockedCells="1"/>
  <mergeCells count="237">
    <mergeCell ref="G227:H227"/>
    <mergeCell ref="G228:H228"/>
    <mergeCell ref="G218:H218"/>
    <mergeCell ref="G219:H219"/>
    <mergeCell ref="G220:H220"/>
    <mergeCell ref="G221:H221"/>
    <mergeCell ref="G222:H222"/>
    <mergeCell ref="G229:H229"/>
    <mergeCell ref="G223:H223"/>
    <mergeCell ref="G224:H224"/>
    <mergeCell ref="G225:H225"/>
    <mergeCell ref="G226:H226"/>
    <mergeCell ref="G212:H212"/>
    <mergeCell ref="G213:H213"/>
    <mergeCell ref="G214:H214"/>
    <mergeCell ref="G215:H215"/>
    <mergeCell ref="G216:H216"/>
    <mergeCell ref="G217:H217"/>
    <mergeCell ref="G206:H206"/>
    <mergeCell ref="G207:H207"/>
    <mergeCell ref="G208:H208"/>
    <mergeCell ref="G209:H209"/>
    <mergeCell ref="G210:H210"/>
    <mergeCell ref="G211:H211"/>
    <mergeCell ref="G200:H200"/>
    <mergeCell ref="G201:H201"/>
    <mergeCell ref="G202:H202"/>
    <mergeCell ref="G203:H203"/>
    <mergeCell ref="G204:H204"/>
    <mergeCell ref="G205:H205"/>
    <mergeCell ref="G194:H194"/>
    <mergeCell ref="G195:H195"/>
    <mergeCell ref="G196:H196"/>
    <mergeCell ref="G197:H197"/>
    <mergeCell ref="G198:H198"/>
    <mergeCell ref="G199:H199"/>
    <mergeCell ref="G188:H188"/>
    <mergeCell ref="G189:H189"/>
    <mergeCell ref="G190:H190"/>
    <mergeCell ref="G191:H191"/>
    <mergeCell ref="G192:H192"/>
    <mergeCell ref="G193:H193"/>
    <mergeCell ref="G182:H182"/>
    <mergeCell ref="G183:H183"/>
    <mergeCell ref="G184:H184"/>
    <mergeCell ref="G185:H185"/>
    <mergeCell ref="G186:H186"/>
    <mergeCell ref="G187:H187"/>
    <mergeCell ref="G176:H176"/>
    <mergeCell ref="G177:H177"/>
    <mergeCell ref="G178:H178"/>
    <mergeCell ref="G179:H179"/>
    <mergeCell ref="G180:H180"/>
    <mergeCell ref="G181:H181"/>
    <mergeCell ref="G170:H170"/>
    <mergeCell ref="G171:H171"/>
    <mergeCell ref="G172:H172"/>
    <mergeCell ref="G173:H173"/>
    <mergeCell ref="G174:H174"/>
    <mergeCell ref="G175:H175"/>
    <mergeCell ref="G164:H164"/>
    <mergeCell ref="G165:H165"/>
    <mergeCell ref="G166:H166"/>
    <mergeCell ref="G167:H167"/>
    <mergeCell ref="G168:H168"/>
    <mergeCell ref="G169:H169"/>
    <mergeCell ref="G158:H158"/>
    <mergeCell ref="G159:H159"/>
    <mergeCell ref="G160:H160"/>
    <mergeCell ref="G161:H161"/>
    <mergeCell ref="G162:H162"/>
    <mergeCell ref="G163:H163"/>
    <mergeCell ref="G152:H152"/>
    <mergeCell ref="G153:H153"/>
    <mergeCell ref="G154:H154"/>
    <mergeCell ref="G155:H155"/>
    <mergeCell ref="G156:H156"/>
    <mergeCell ref="G157:H157"/>
    <mergeCell ref="G146:H146"/>
    <mergeCell ref="G147:H147"/>
    <mergeCell ref="G148:H148"/>
    <mergeCell ref="G149:H149"/>
    <mergeCell ref="G150:H150"/>
    <mergeCell ref="G151:H151"/>
    <mergeCell ref="G140:H140"/>
    <mergeCell ref="G141:H141"/>
    <mergeCell ref="G142:H142"/>
    <mergeCell ref="G143:H143"/>
    <mergeCell ref="G144:H144"/>
    <mergeCell ref="G145:H145"/>
    <mergeCell ref="G134:H134"/>
    <mergeCell ref="G135:H135"/>
    <mergeCell ref="G136:H136"/>
    <mergeCell ref="G137:H137"/>
    <mergeCell ref="G138:H138"/>
    <mergeCell ref="G139:H139"/>
    <mergeCell ref="G128:H128"/>
    <mergeCell ref="G129:H129"/>
    <mergeCell ref="G130:H130"/>
    <mergeCell ref="G131:H131"/>
    <mergeCell ref="G132:H132"/>
    <mergeCell ref="G133:H133"/>
    <mergeCell ref="G122:H122"/>
    <mergeCell ref="G123:H123"/>
    <mergeCell ref="G124:H124"/>
    <mergeCell ref="G125:H125"/>
    <mergeCell ref="G126:H126"/>
    <mergeCell ref="G127:H127"/>
    <mergeCell ref="G116:H116"/>
    <mergeCell ref="G117:H117"/>
    <mergeCell ref="G118:H118"/>
    <mergeCell ref="G119:H119"/>
    <mergeCell ref="G120:H120"/>
    <mergeCell ref="G121:H121"/>
    <mergeCell ref="G110:H110"/>
    <mergeCell ref="G111:H111"/>
    <mergeCell ref="G112:H112"/>
    <mergeCell ref="G113:H113"/>
    <mergeCell ref="G114:H114"/>
    <mergeCell ref="G115:H115"/>
    <mergeCell ref="G104:H104"/>
    <mergeCell ref="G105:H105"/>
    <mergeCell ref="G106:H106"/>
    <mergeCell ref="G107:H107"/>
    <mergeCell ref="G108:H108"/>
    <mergeCell ref="G109:H109"/>
    <mergeCell ref="G98:H98"/>
    <mergeCell ref="G99:H99"/>
    <mergeCell ref="G100:H100"/>
    <mergeCell ref="G101:H101"/>
    <mergeCell ref="G102:H102"/>
    <mergeCell ref="G103:H103"/>
    <mergeCell ref="G92:H92"/>
    <mergeCell ref="G93:H93"/>
    <mergeCell ref="G94:H94"/>
    <mergeCell ref="G95:H95"/>
    <mergeCell ref="G96:H96"/>
    <mergeCell ref="G97:H97"/>
    <mergeCell ref="G86:H86"/>
    <mergeCell ref="G87:H87"/>
    <mergeCell ref="G88:H88"/>
    <mergeCell ref="G89:H89"/>
    <mergeCell ref="G90:H90"/>
    <mergeCell ref="G91:H91"/>
    <mergeCell ref="G80:H80"/>
    <mergeCell ref="G81:H81"/>
    <mergeCell ref="G82:H82"/>
    <mergeCell ref="G83:H83"/>
    <mergeCell ref="G84:H84"/>
    <mergeCell ref="G85:H85"/>
    <mergeCell ref="G74:H74"/>
    <mergeCell ref="G75:H75"/>
    <mergeCell ref="G76:H76"/>
    <mergeCell ref="G77:H77"/>
    <mergeCell ref="G78:H78"/>
    <mergeCell ref="G79:H79"/>
    <mergeCell ref="G68:H68"/>
    <mergeCell ref="G69:H69"/>
    <mergeCell ref="G70:H70"/>
    <mergeCell ref="G71:H71"/>
    <mergeCell ref="G72:H72"/>
    <mergeCell ref="G73:H73"/>
    <mergeCell ref="G62:H62"/>
    <mergeCell ref="G63:H63"/>
    <mergeCell ref="G64:H64"/>
    <mergeCell ref="G65:H65"/>
    <mergeCell ref="G66:H66"/>
    <mergeCell ref="G67:H67"/>
    <mergeCell ref="G56:H56"/>
    <mergeCell ref="G57:H57"/>
    <mergeCell ref="G58:H58"/>
    <mergeCell ref="G59:H59"/>
    <mergeCell ref="G60:H60"/>
    <mergeCell ref="G61:H61"/>
    <mergeCell ref="G50:H50"/>
    <mergeCell ref="G51:H51"/>
    <mergeCell ref="G52:H52"/>
    <mergeCell ref="G53:H53"/>
    <mergeCell ref="G54:H54"/>
    <mergeCell ref="G55:H55"/>
    <mergeCell ref="G44:H44"/>
    <mergeCell ref="G45:H45"/>
    <mergeCell ref="G46:H46"/>
    <mergeCell ref="G47:H47"/>
    <mergeCell ref="G48:H48"/>
    <mergeCell ref="G49:H49"/>
    <mergeCell ref="G38:H38"/>
    <mergeCell ref="G39:H39"/>
    <mergeCell ref="G40:H40"/>
    <mergeCell ref="G41:H41"/>
    <mergeCell ref="G42:H42"/>
    <mergeCell ref="G43:H43"/>
    <mergeCell ref="G32:H32"/>
    <mergeCell ref="G33:H33"/>
    <mergeCell ref="G34:H34"/>
    <mergeCell ref="G35:H35"/>
    <mergeCell ref="G36:H36"/>
    <mergeCell ref="G37:H37"/>
    <mergeCell ref="G28:H28"/>
    <mergeCell ref="G29:H29"/>
    <mergeCell ref="G30:H30"/>
    <mergeCell ref="C24:E24"/>
    <mergeCell ref="G31:H31"/>
    <mergeCell ref="B25:H27"/>
    <mergeCell ref="G18:H18"/>
    <mergeCell ref="C21:E21"/>
    <mergeCell ref="C22:E22"/>
    <mergeCell ref="B19:H20"/>
    <mergeCell ref="F21:H23"/>
    <mergeCell ref="C23:E23"/>
    <mergeCell ref="I9:K18"/>
    <mergeCell ref="C13:E13"/>
    <mergeCell ref="G13:H13"/>
    <mergeCell ref="C15:H15"/>
    <mergeCell ref="C16:E16"/>
    <mergeCell ref="G16:H16"/>
    <mergeCell ref="B14:H14"/>
    <mergeCell ref="C17:E17"/>
    <mergeCell ref="G17:H17"/>
    <mergeCell ref="C18:E18"/>
    <mergeCell ref="B2:G5"/>
    <mergeCell ref="B7:H7"/>
    <mergeCell ref="B6:F6"/>
    <mergeCell ref="C11:E11"/>
    <mergeCell ref="G11:H11"/>
    <mergeCell ref="C12:E12"/>
    <mergeCell ref="G12:H12"/>
    <mergeCell ref="I29:K31"/>
    <mergeCell ref="I33:K35"/>
    <mergeCell ref="I37:K39"/>
    <mergeCell ref="B1:H1"/>
    <mergeCell ref="H2:H5"/>
    <mergeCell ref="C8:H8"/>
    <mergeCell ref="C9:E9"/>
    <mergeCell ref="G9:H9"/>
    <mergeCell ref="C10:E10"/>
    <mergeCell ref="G10:H10"/>
  </mergeCells>
  <dataValidations count="10">
    <dataValidation allowBlank="1" showInputMessage="1" showErrorMessage="1" prompt="Renseignez le texte à imprimer" sqref="E30:E229">
      <formula1>0</formula1>
      <formula2>0</formula2>
    </dataValidation>
    <dataValidation allowBlank="1" showInputMessage="1" showErrorMessage="1" prompt="Renseignez le numéro à imprimer&#10;" error="Please only select" sqref="F30:F229">
      <formula1>0</formula1>
      <formula2>0</formula2>
    </dataValidation>
    <dataValidation type="list" allowBlank="1" showInputMessage="1" showErrorMessage="1" prompt="Select player's gender" sqref="C29:C229">
      <formula1>INDIRECT($B29)</formula1>
      <formula2>0</formula2>
    </dataValidation>
    <dataValidation allowBlank="1" showInputMessage="1" showErrorMessage="1" prompt="Fill in the name to be printed" sqref="E29">
      <formula1>0</formula1>
      <formula2>0</formula2>
    </dataValidation>
    <dataValidation allowBlank="1" showInputMessage="1" showErrorMessage="1" prompt="Fill in player's number&#10;" error="Please only select" sqref="F29">
      <formula1>0</formula1>
      <formula2>0</formula2>
    </dataValidation>
    <dataValidation type="list" allowBlank="1" showInputMessage="1" showErrorMessage="1" prompt="Select player's size" sqref="D29:D229">
      <formula1>INDIRECT($C29)</formula1>
      <formula2>0</formula2>
    </dataValidation>
    <dataValidation type="list" allowBlank="1" showErrorMessage="1" sqref="H2:H5">
      <formula1>"English,Français"</formula1>
      <formula2>0</formula2>
    </dataValidation>
    <dataValidation type="list" allowBlank="1" showInputMessage="1" showErrorMessage="1" prompt="Sélectionnez le type de produit" sqref="B236:B255">
      <formula1>$B$258:$B$261</formula1>
    </dataValidation>
    <dataValidation type="list" allowBlank="1" showInputMessage="1" showErrorMessage="1" prompt="Select product type" sqref="B29:B235">
      <formula1>$B$258:$B$264</formula1>
    </dataValidation>
    <dataValidation type="list" allowBlank="1" showInputMessage="1" showErrorMessage="1" promptTitle="Choose a country" errorTitle="Unvalid value" error="Please make your choice in the list" sqref="G12:H12">
      <formula1>$BB$1:$BB$240</formula1>
    </dataValidation>
  </dataValidations>
  <hyperlinks>
    <hyperlink ref="C12" r:id="rId1" display="webmaster@randonnee-vtt.fr"/>
  </hyperlinks>
  <printOptions/>
  <pageMargins left="0.7479166666666667" right="0.7479166666666667" top="0.9840277777777777" bottom="0.9840277777777777" header="0.5118055555555555" footer="0.5118055555555555"/>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sheetPr>
    <tabColor theme="5" tint="-0.24997000396251678"/>
  </sheetPr>
  <dimension ref="A2:P36"/>
  <sheetViews>
    <sheetView zoomScale="90" zoomScaleNormal="90" zoomScalePageLayoutView="0" workbookViewId="0" topLeftCell="A1">
      <selection activeCell="O29" sqref="O29"/>
    </sheetView>
  </sheetViews>
  <sheetFormatPr defaultColWidth="9.140625" defaultRowHeight="12.75"/>
  <cols>
    <col min="1" max="1" width="9.140625" style="0" customWidth="1"/>
    <col min="2" max="2" width="24.00390625" style="0" customWidth="1"/>
    <col min="3" max="10" width="9.140625" style="0" customWidth="1"/>
    <col min="11" max="11" width="20.57421875" style="0" customWidth="1"/>
  </cols>
  <sheetData>
    <row r="2" spans="2:13" ht="12.75">
      <c r="B2" s="68"/>
      <c r="C2" s="68"/>
      <c r="D2" s="68"/>
      <c r="E2" s="68"/>
      <c r="F2" s="68"/>
      <c r="G2" s="68"/>
      <c r="H2" s="68"/>
      <c r="I2" s="68"/>
      <c r="J2" s="68"/>
      <c r="K2" s="68"/>
      <c r="L2" s="68"/>
      <c r="M2" s="68"/>
    </row>
    <row r="3" spans="2:13" ht="12.75">
      <c r="B3" s="68"/>
      <c r="C3" s="68"/>
      <c r="D3" s="68"/>
      <c r="E3" s="68"/>
      <c r="F3" s="68"/>
      <c r="G3" s="68"/>
      <c r="H3" s="68"/>
      <c r="I3" s="68"/>
      <c r="J3" s="68"/>
      <c r="K3" s="68"/>
      <c r="L3" s="68"/>
      <c r="M3" s="68"/>
    </row>
    <row r="4" spans="2:13" ht="12.75">
      <c r="B4" s="68"/>
      <c r="C4" s="68"/>
      <c r="D4" s="68"/>
      <c r="E4" s="68"/>
      <c r="F4" s="68"/>
      <c r="G4" s="68"/>
      <c r="H4" s="68"/>
      <c r="I4" s="68"/>
      <c r="J4" s="68"/>
      <c r="K4" s="68"/>
      <c r="L4" s="68"/>
      <c r="M4" s="68"/>
    </row>
    <row r="5" spans="2:13" ht="12.75">
      <c r="B5" s="68"/>
      <c r="C5" s="68"/>
      <c r="D5" s="68"/>
      <c r="E5" s="68"/>
      <c r="F5" s="68"/>
      <c r="G5" s="68"/>
      <c r="H5" s="68"/>
      <c r="I5" s="68"/>
      <c r="J5" s="68"/>
      <c r="K5" s="68"/>
      <c r="L5" s="68"/>
      <c r="M5" s="68"/>
    </row>
    <row r="7" ht="33.75">
      <c r="F7" s="14" t="str">
        <f>IF('My order'!H2="English","Summary","Récapitulatif")</f>
        <v>Récapitulatif</v>
      </c>
    </row>
    <row r="9" spans="2:16" ht="12.75">
      <c r="B9" s="89" t="str">
        <f>IF('My order'!H2="English","Men's products by size and type","Produits Homme par taille et type")</f>
        <v>Produits Homme par taille et type</v>
      </c>
      <c r="C9" s="89"/>
      <c r="D9" s="89"/>
      <c r="E9" s="89"/>
      <c r="F9" s="89"/>
      <c r="G9" s="89"/>
      <c r="H9" s="89"/>
      <c r="I9" s="89"/>
      <c r="K9" s="89" t="str">
        <f>IF('My order'!H2="English","Women's products by size and type","Produits Femme par taille et type")</f>
        <v>Produits Femme par taille et type</v>
      </c>
      <c r="L9" s="89"/>
      <c r="M9" s="89"/>
      <c r="N9" s="89"/>
      <c r="O9" s="89"/>
      <c r="P9" s="89"/>
    </row>
    <row r="10" spans="2:16" ht="12.75">
      <c r="B10" s="84" t="str">
        <f>IF('My order'!H2="English","Product","Produit")</f>
        <v>Produit</v>
      </c>
      <c r="C10" s="85" t="str">
        <f>IF('My order'!H2="English","Quantity","Quantité")</f>
        <v>Quantité</v>
      </c>
      <c r="D10" s="85"/>
      <c r="E10" s="85"/>
      <c r="F10" s="85"/>
      <c r="G10" s="85"/>
      <c r="H10" s="85"/>
      <c r="I10" s="85"/>
      <c r="K10" s="84" t="str">
        <f>IF('My order'!H2="English","Product","Produit")</f>
        <v>Produit</v>
      </c>
      <c r="L10" s="85" t="str">
        <f>IF('My order'!H2="English","Quantity","Quantité")</f>
        <v>Quantité</v>
      </c>
      <c r="M10" s="85"/>
      <c r="N10" s="85"/>
      <c r="O10" s="85"/>
      <c r="P10" s="85"/>
    </row>
    <row r="11" spans="2:16" ht="12.75">
      <c r="B11" s="84"/>
      <c r="C11" s="29" t="s">
        <v>8</v>
      </c>
      <c r="D11" s="29" t="s">
        <v>7</v>
      </c>
      <c r="E11" s="29" t="s">
        <v>10</v>
      </c>
      <c r="F11" s="29" t="s">
        <v>12</v>
      </c>
      <c r="G11" s="29" t="s">
        <v>13</v>
      </c>
      <c r="H11" s="29" t="s">
        <v>14</v>
      </c>
      <c r="I11" s="29" t="s">
        <v>32</v>
      </c>
      <c r="K11" s="84"/>
      <c r="L11" s="29" t="s">
        <v>7</v>
      </c>
      <c r="M11" s="29" t="s">
        <v>10</v>
      </c>
      <c r="N11" s="29" t="s">
        <v>12</v>
      </c>
      <c r="O11" s="29" t="s">
        <v>13</v>
      </c>
      <c r="P11" s="29" t="s">
        <v>14</v>
      </c>
    </row>
    <row r="12" spans="2:16" ht="12.75">
      <c r="B12" s="23" t="s">
        <v>25</v>
      </c>
      <c r="C12" s="22">
        <f>SUMPRODUCT(--('My order'!$B29:$B229="Airez"),--('My order'!$C29:$C229="Man"),--('My order'!$D29:$D229="XS"))</f>
        <v>0</v>
      </c>
      <c r="D12" s="22">
        <f>SUMPRODUCT(--('My order'!$B29:$B229="Airez"),--('My order'!$C29:$C229="Man"),--('My order'!$D29:$D229="S"))</f>
        <v>0</v>
      </c>
      <c r="E12" s="22">
        <f>SUMPRODUCT(--('My order'!$B29:$B229="Airez"),--('My order'!$C29:$C229="Man"),--('My order'!$D29:$D229="M"))</f>
        <v>0</v>
      </c>
      <c r="F12" s="22">
        <f>SUMPRODUCT(--('My order'!$B29:$B229="Airez"),--('My order'!$C29:$C229="Man"),--('My order'!$D29:$D229="L"))</f>
        <v>0</v>
      </c>
      <c r="G12" s="22">
        <f>SUMPRODUCT(--('My order'!$B29:$B229="Airez"),--('My order'!$C29:$C229="Man"),--('My order'!$D29:$D229="XL"))</f>
        <v>0</v>
      </c>
      <c r="H12" s="22">
        <f>SUMPRODUCT(--('My order'!$B29:$B229="Airez"),--('My order'!$C29:$C229="Man"),--('My order'!$D29:$D229="XXL"))</f>
        <v>0</v>
      </c>
      <c r="I12" s="22">
        <f>SUMPRODUCT(--('My order'!$B29:$B229="Airez"),--('My order'!$C29:$C229="Man"),--('My order'!$D29:$D229="XXXL"))</f>
        <v>0</v>
      </c>
      <c r="K12" s="23" t="s">
        <v>25</v>
      </c>
      <c r="L12" s="22">
        <f>SUMPRODUCT(--('My order'!$B29:$B229="Airez"),--('My order'!$C29:$C229="Woman"),--('My order'!$D29:$D229="S"))</f>
        <v>0</v>
      </c>
      <c r="M12" s="22">
        <f>SUMPRODUCT(--('My order'!$B29:$B229="Airez"),--('My order'!$C29:$C229="Woman"),--('My order'!$D29:$D229="M"))</f>
        <v>0</v>
      </c>
      <c r="N12" s="22">
        <f>SUMPRODUCT(--('My order'!$B29:$B229="Airez"),--('My order'!$C29:$C229="Woman"),--('My order'!$D29:$D229="L"))</f>
        <v>0</v>
      </c>
      <c r="O12" s="22">
        <f>SUMPRODUCT(--('My order'!$B29:$B229="Airez"),--('My order'!$C29:$C229="Woman"),--('My order'!$D29:$D229="XL"))</f>
        <v>0</v>
      </c>
      <c r="P12" s="22">
        <f>SUMPRODUCT(--('My order'!$B29:$B229="Airez"),--('My order'!$C29:$C229="Woman"),--('My order'!$D29:$D229="XXL"))</f>
        <v>0</v>
      </c>
    </row>
    <row r="13" spans="2:16" ht="12.75">
      <c r="B13" s="24" t="s">
        <v>6</v>
      </c>
      <c r="C13" s="22">
        <f>SUMPRODUCT(--('My order'!$B29:$B229="Azkar"),--('My order'!$C29:$C229="Man"),--('My order'!$D29:$D229="XS"))</f>
        <v>0</v>
      </c>
      <c r="D13" s="22">
        <f>SUMPRODUCT(--('My order'!$B29:$B229="Azkar"),--('My order'!$C29:$C229="Man"),--('My order'!$D29:$D229="S"))</f>
        <v>0</v>
      </c>
      <c r="E13" s="22">
        <f>SUMPRODUCT(--('My order'!$B29:$B229="Azkar"),--('My order'!$C29:$C229="Man"),--('My order'!$D29:$D229="M"))</f>
        <v>0</v>
      </c>
      <c r="F13" s="22">
        <f>SUMPRODUCT(--('My order'!$B29:$B229="Azkar"),--('My order'!$C29:$C229="Man"),--('My order'!$D29:$D229="L"))</f>
        <v>0</v>
      </c>
      <c r="G13" s="22">
        <f>SUMPRODUCT(--('My order'!$B29:$B229="Azkar"),--('My order'!$C29:$C229="Man"),--('My order'!$D29:$D229="XL"))</f>
        <v>0</v>
      </c>
      <c r="H13" s="22">
        <f>SUMPRODUCT(--('My order'!$B29:$B229="Azkar"),--('My order'!$C29:$C229="Man"),--('My order'!$D29:$D229="XXL"))</f>
        <v>0</v>
      </c>
      <c r="I13" s="22">
        <f>SUMPRODUCT(--('My order'!$B29:$B229="Azkar"),--('My order'!$C29:$C229="Man"),--('My order'!$D29:$D229="XXXL"))</f>
        <v>0</v>
      </c>
      <c r="K13" s="24" t="s">
        <v>6</v>
      </c>
      <c r="L13" s="22">
        <f>SUMPRODUCT(--('My order'!$B29:$B229="Azkar"),--('My order'!$C29:$C229="Woman"),--('My order'!$D29:$D229="S"))</f>
        <v>0</v>
      </c>
      <c r="M13" s="22">
        <f>SUMPRODUCT(--('My order'!$B29:$B229="Azkar"),--('My order'!$C29:$C229="Woman"),--('My order'!$D29:$D229="M"))</f>
        <v>0</v>
      </c>
      <c r="N13" s="22">
        <f>SUMPRODUCT(--('My order'!$B29:$B229="Azkar"),--('My order'!$C29:$C229="Woman"),--('My order'!$D29:$D229="L"))</f>
        <v>0</v>
      </c>
      <c r="O13" s="22">
        <f>SUMPRODUCT(--('My order'!$B29:$B229="Azkar"),--('My order'!$C29:$C229="Woman"),--('My order'!$D29:$D229="XL"))</f>
        <v>0</v>
      </c>
      <c r="P13" s="22">
        <f>SUMPRODUCT(--('My order'!$B29:$B229="Azkar"),--('My order'!$C29:$C229="Woman"),--('My order'!$D29:$D229="XXL"))</f>
        <v>0</v>
      </c>
    </row>
    <row r="14" spans="2:16" ht="12.75">
      <c r="B14" s="24" t="s">
        <v>280</v>
      </c>
      <c r="C14" s="22">
        <f>SUMPRODUCT(--('My order'!$B29:$B229="Epela"),--('My order'!$C29:$C229="Man"),--('My order'!$D29:$D229="XS"))</f>
        <v>0</v>
      </c>
      <c r="D14" s="22">
        <f>SUMPRODUCT(--('My order'!$B29:$B229="Epela"),--('My order'!$C29:$C229="Man"),--('My order'!$D29:$D229="S"))</f>
        <v>0</v>
      </c>
      <c r="E14" s="22">
        <f>SUMPRODUCT(--('My order'!$B29:$B229="Epela"),--('My order'!$C29:$C229="Man"),--('My order'!$D29:$D229="M"))</f>
        <v>0</v>
      </c>
      <c r="F14" s="22">
        <f>SUMPRODUCT(--('My order'!$B29:$B229="Epela"),--('My order'!$C29:$C229="Man"),--('My order'!$D29:$D229="L"))</f>
        <v>0</v>
      </c>
      <c r="G14" s="22">
        <f>SUMPRODUCT(--('My order'!$B29:$B229="Epela"),--('My order'!$C29:$C229="Man"),--('My order'!$D29:$D229="XL"))</f>
        <v>0</v>
      </c>
      <c r="H14" s="22">
        <f>SUMPRODUCT(--('My order'!$B29:$B229="Epela"),--('My order'!$C29:$C229="Man"),--('My order'!$D29:$D229="XXL"))</f>
        <v>0</v>
      </c>
      <c r="I14" s="22">
        <f>SUMPRODUCT(--('My order'!$B29:$B229="Epela"),--('My order'!$C29:$C229="Man"),--('My order'!$D29:$D229="XXXL"))</f>
        <v>0</v>
      </c>
      <c r="K14" s="24" t="s">
        <v>280</v>
      </c>
      <c r="L14" s="22">
        <f>SUMPRODUCT(--('My order'!$B29:$B229="Epela"),--('My order'!$C29:$C229="Woman"),--('My order'!$D29:$D229="S"))</f>
        <v>0</v>
      </c>
      <c r="M14" s="22">
        <f>SUMPRODUCT(--('My order'!$B29:$B229="Epela"),--('My order'!$C29:$C229="Woman"),--('My order'!$D29:$D229="M"))</f>
        <v>0</v>
      </c>
      <c r="N14" s="22">
        <f>SUMPRODUCT(--('My order'!$B29:$B229="Epela"),--('My order'!$C29:$C229="Woman"),--('My order'!$D29:$D229="L"))</f>
        <v>0</v>
      </c>
      <c r="O14" s="22">
        <f>SUMPRODUCT(--('My order'!$B29:$B229="Epela"),--('My order'!$C29:$C229="Woman"),--('My order'!$D29:$D229="XL"))</f>
        <v>0</v>
      </c>
      <c r="P14" s="22">
        <f>SUMPRODUCT(--('My order'!$B29:$B229="Epela"),--('My order'!$C29:$C229="Woman"),--('My order'!$D29:$D229="XXL"))</f>
        <v>0</v>
      </c>
    </row>
    <row r="15" spans="2:16" ht="12.75">
      <c r="B15" s="25" t="s">
        <v>9</v>
      </c>
      <c r="C15" s="22">
        <f>SUMPRODUCT(--('My order'!$B29:$B229="Iribazi"),--('My order'!$C29:$C229="Man"),--('My order'!$D29:$D229="XS"))</f>
        <v>2</v>
      </c>
      <c r="D15" s="22">
        <f>SUMPRODUCT(--('My order'!$B29:$B229="Iribazi"),--('My order'!$C29:$C229="Man"),--('My order'!$D29:$D229="S"))</f>
        <v>0</v>
      </c>
      <c r="E15" s="22">
        <f>SUMPRODUCT(--('My order'!$B29:$B229="Iribazi"),--('My order'!$C29:$C229="Man"),--('My order'!$D29:$D229="M"))</f>
        <v>7</v>
      </c>
      <c r="F15" s="22">
        <f>SUMPRODUCT(--('My order'!$B29:$B229="Iribazi"),--('My order'!$C29:$C229="Man"),--('My order'!$D29:$D229="L"))</f>
        <v>9</v>
      </c>
      <c r="G15" s="22">
        <f>SUMPRODUCT(--('My order'!$B29:$B229="Iribazi"),--('My order'!$C29:$C229="Man"),--('My order'!$D29:$D229="XL"))</f>
        <v>1</v>
      </c>
      <c r="H15" s="22">
        <f>SUMPRODUCT(--('My order'!$B29:$B229="Iribazi"),--('My order'!$C29:$C229="Man"),--('My order'!$D29:$D229="XXL"))</f>
        <v>0</v>
      </c>
      <c r="I15" s="22">
        <f>SUMPRODUCT(--('My order'!$B29:$B229="Iribazi"),--('My order'!$C29:$C229="Man"),--('My order'!$D29:$D229="XXXL"))</f>
        <v>0</v>
      </c>
      <c r="K15" s="25" t="s">
        <v>9</v>
      </c>
      <c r="L15" s="22">
        <f>SUMPRODUCT(--('My order'!$B29:$B229="Iribazi"),--('My order'!$C29:$C229="Woman"),--('My order'!$D29:$D229="S"))</f>
        <v>0</v>
      </c>
      <c r="M15" s="22">
        <f>SUMPRODUCT(--('My order'!$B29:$B229="Iribazi"),--('My order'!$C29:$C229="Woman"),--('My order'!$D29:$D229="M"))</f>
        <v>0</v>
      </c>
      <c r="N15" s="22">
        <f>SUMPRODUCT(--('My order'!$B29:$B229="Iribazi"),--('My order'!$C29:$C229="Woman"),--('My order'!$D29:$D229="L"))</f>
        <v>0</v>
      </c>
      <c r="O15" s="22">
        <f>SUMPRODUCT(--('My order'!$B29:$B229="Iribazi"),--('My order'!$C29:$C229="Woman"),--('My order'!$D29:$D229="XL"))</f>
        <v>0</v>
      </c>
      <c r="P15" s="22">
        <f>SUMPRODUCT(--('My order'!$B29:$B229="Iribazi"),--('My order'!$C29:$C229="Woman"),--('My order'!$D29:$D229="XXL"))</f>
        <v>0</v>
      </c>
    </row>
    <row r="16" spans="2:16" ht="12.75">
      <c r="B16" s="25" t="s">
        <v>34</v>
      </c>
      <c r="C16" s="22">
        <f>SUMPRODUCT(--('My order'!$B29:$B229="Jauzi"),--('My order'!$C29:$C229="Man"),--('My order'!$D29:$D229="XS"))</f>
        <v>0</v>
      </c>
      <c r="D16" s="22">
        <f>SUMPRODUCT(--('My order'!$B29:$B229="Jauzi"),--('My order'!$C29:$C229="Man"),--('My order'!$D29:$D229="S"))</f>
        <v>0</v>
      </c>
      <c r="E16" s="22">
        <f>SUMPRODUCT(--('My order'!$B29:$B229="Jauzi"),--('My order'!$C29:$C229="Man"),--('My order'!$D29:$D229="M"))</f>
        <v>0</v>
      </c>
      <c r="F16" s="22">
        <f>SUMPRODUCT(--('My order'!$B29:$B229="Jauzi"),--('My order'!$C29:$C229="Man"),--('My order'!$D29:$D229="L"))</f>
        <v>0</v>
      </c>
      <c r="G16" s="22">
        <f>SUMPRODUCT(--('My order'!$B29:$B229="Jauzi"),--('My order'!$C29:$C229="Man"),--('My order'!$D29:$D229="XL"))</f>
        <v>0</v>
      </c>
      <c r="H16" s="22">
        <f>SUMPRODUCT(--('My order'!$B29:$B229="Jauzi"),--('My order'!$C29:$C229="Man"),--('My order'!$D29:$D229="XXL"))</f>
        <v>0</v>
      </c>
      <c r="I16" s="22">
        <f>SUMPRODUCT(--('My order'!$B29:$B229="Jauzi"),--('My order'!$C29:$C229="Man"),--('My order'!$D29:$D229="XXXL"))</f>
        <v>0</v>
      </c>
      <c r="K16" s="25" t="s">
        <v>34</v>
      </c>
      <c r="L16" s="22">
        <f>SUMPRODUCT(--('My order'!$B29:$B229="Jauzi"),--('My order'!$C29:$C229="Woman"),--('My order'!$D29:$D229="S"))</f>
        <v>0</v>
      </c>
      <c r="M16" s="22">
        <f>SUMPRODUCT(--('My order'!$B29:$B229="Jauzi"),--('My order'!$C29:$C229="Woman"),--('My order'!$D29:$D229="M"))</f>
        <v>0</v>
      </c>
      <c r="N16" s="22">
        <f>SUMPRODUCT(--('My order'!$B29:$B229="Jauzi"),--('My order'!$C29:$C229="Woman"),--('My order'!$D29:$D229="L"))</f>
        <v>0</v>
      </c>
      <c r="O16" s="22">
        <f>SUMPRODUCT(--('My order'!$B29:$B229="Jauzi"),--('My order'!$C29:$C229="Woman"),--('My order'!$D29:$D229="XL"))</f>
        <v>0</v>
      </c>
      <c r="P16" s="22">
        <f>SUMPRODUCT(--('My order'!$B29:$B229="Jauzi"),--('My order'!$C29:$C229="Woman"),--('My order'!$D29:$D229="XXL"))</f>
        <v>0</v>
      </c>
    </row>
    <row r="17" spans="2:16" ht="12.75">
      <c r="B17" s="25" t="s">
        <v>33</v>
      </c>
      <c r="C17" s="22">
        <f>SUMPRODUCT(--('My order'!$B29:$B229="Ohiko"),--('My order'!$C29:$C229="Man"),--('My order'!$D29:$D229="XS"))</f>
        <v>0</v>
      </c>
      <c r="D17" s="22">
        <f>SUMPRODUCT(--('My order'!$B29:$B229="Ohiko"),--('My order'!$C29:$C229="Man"),--('My order'!$D29:$D229="S"))</f>
        <v>0</v>
      </c>
      <c r="E17" s="22">
        <f>SUMPRODUCT(--('My order'!$B29:$B229="Ohiko"),--('My order'!$C29:$C229="Man"),--('My order'!$D29:$D229="M"))</f>
        <v>0</v>
      </c>
      <c r="F17" s="22">
        <f>SUMPRODUCT(--('My order'!$B29:$B229="Ohiko"),--('My order'!$C29:$C229="Man"),--('My order'!$D29:$D229="L"))</f>
        <v>0</v>
      </c>
      <c r="G17" s="22">
        <f>SUMPRODUCT(--('My order'!$B29:$B229="Ohiko"),--('My order'!$C29:$C229="Man"),--('My order'!$D29:$D229="XL"))</f>
        <v>0</v>
      </c>
      <c r="H17" s="22">
        <f>SUMPRODUCT(--('My order'!$B29:$B229="Ohiko"),--('My order'!$C29:$C229="Man"),--('My order'!$D29:$D229="XXL"))</f>
        <v>0</v>
      </c>
      <c r="I17" s="22">
        <f>SUMPRODUCT(--('My order'!$B29:$B229="Ohiko"),--('My order'!$C29:$C229="Man"),--('My order'!$D29:$D229="XXXL"))</f>
        <v>0</v>
      </c>
      <c r="K17" s="25" t="s">
        <v>33</v>
      </c>
      <c r="L17" s="22">
        <f>SUMPRODUCT(--('My order'!$B29:$B229="Ohiko"),--('My order'!$C29:$C229="Woman"),--('My order'!$D29:$D229="S"))</f>
        <v>0</v>
      </c>
      <c r="M17" s="22">
        <f>SUMPRODUCT(--('My order'!$B29:$B229="Ohiko"),--('My order'!$C29:$C229="Woman"),--('My order'!$D29:$D229="M"))</f>
        <v>0</v>
      </c>
      <c r="N17" s="22">
        <f>SUMPRODUCT(--('My order'!$B29:$B229="Ohiko"),--('My order'!$C29:$C229="Woman"),--('My order'!$D29:$D229="L"))</f>
        <v>0</v>
      </c>
      <c r="O17" s="22">
        <f>SUMPRODUCT(--('My order'!$B29:$B229="Ohiko"),--('My order'!$C29:$C229="Woman"),--('My order'!$D29:$D229="XL"))</f>
        <v>0</v>
      </c>
      <c r="P17" s="22">
        <f>SUMPRODUCT(--('My order'!$B29:$B229="Ohiko"),--('My order'!$C29:$C229="Woman"),--('My order'!$D29:$D229="XXL"))</f>
        <v>0</v>
      </c>
    </row>
    <row r="18" spans="2:16" ht="12.75">
      <c r="B18" s="26" t="str">
        <f>IF('My order'!H2="English","Quantity by size","Quantité par taille")</f>
        <v>Quantité par taille</v>
      </c>
      <c r="C18" s="27">
        <f>SUM(C12:C17)</f>
        <v>2</v>
      </c>
      <c r="D18" s="27">
        <f aca="true" t="shared" si="0" ref="D18:I18">SUM(D12:D17)</f>
        <v>0</v>
      </c>
      <c r="E18" s="27">
        <f t="shared" si="0"/>
        <v>7</v>
      </c>
      <c r="F18" s="27">
        <f t="shared" si="0"/>
        <v>9</v>
      </c>
      <c r="G18" s="27">
        <f t="shared" si="0"/>
        <v>1</v>
      </c>
      <c r="H18" s="27">
        <f t="shared" si="0"/>
        <v>0</v>
      </c>
      <c r="I18" s="27">
        <f t="shared" si="0"/>
        <v>0</v>
      </c>
      <c r="K18" s="26" t="str">
        <f>IF('My order'!H2="English","Quantity by size","Quantité par taille")</f>
        <v>Quantité par taille</v>
      </c>
      <c r="L18" s="27">
        <f>SUM(L12:L17)</f>
        <v>0</v>
      </c>
      <c r="M18" s="27">
        <f>SUM(M12:M17)</f>
        <v>0</v>
      </c>
      <c r="N18" s="27">
        <f>SUM(N12:N17)</f>
        <v>0</v>
      </c>
      <c r="O18" s="27">
        <f>SUM(O12:O17)</f>
        <v>0</v>
      </c>
      <c r="P18" s="27">
        <f>SUM(P12:P17)</f>
        <v>0</v>
      </c>
    </row>
    <row r="19" spans="2:16" ht="12.75">
      <c r="B19" s="31" t="str">
        <f>IF('My order'!H2="English","Total Men","Total Homme")</f>
        <v>Total Homme</v>
      </c>
      <c r="C19" s="86">
        <f>SUM(C18:I18)</f>
        <v>19</v>
      </c>
      <c r="D19" s="86"/>
      <c r="E19" s="86"/>
      <c r="F19" s="86"/>
      <c r="G19" s="86"/>
      <c r="H19" s="86"/>
      <c r="I19" s="86"/>
      <c r="K19" s="28" t="str">
        <f>IF('My order'!H2="English","Total Women","Total Femme")</f>
        <v>Total Femme</v>
      </c>
      <c r="L19" s="86">
        <f>SUM(L18:P18)</f>
        <v>0</v>
      </c>
      <c r="M19" s="86"/>
      <c r="N19" s="86"/>
      <c r="O19" s="86"/>
      <c r="P19" s="86"/>
    </row>
    <row r="21" spans="1:8" ht="12.75">
      <c r="A21" s="1"/>
      <c r="B21" s="15"/>
      <c r="C21" s="15"/>
      <c r="D21" s="15"/>
      <c r="E21" s="15"/>
      <c r="F21" s="15"/>
      <c r="G21" s="15"/>
      <c r="H21" s="15"/>
    </row>
    <row r="22" spans="2:13" ht="12.75">
      <c r="B22" s="89" t="s">
        <v>15</v>
      </c>
      <c r="C22" s="89"/>
      <c r="D22" s="89"/>
      <c r="E22" s="89"/>
      <c r="F22" s="89"/>
      <c r="G22" s="89"/>
      <c r="H22" s="89"/>
      <c r="K22" s="89" t="str">
        <f>IF('My order'!H2="English","Kid's products by size and type","Produits Enfant par taille et type")</f>
        <v>Produits Enfant par taille et type</v>
      </c>
      <c r="L22" s="89"/>
      <c r="M22" s="89"/>
    </row>
    <row r="23" spans="2:13" ht="12.75">
      <c r="B23" s="84" t="str">
        <f>IF('My order'!H2="English","Product","Produit")</f>
        <v>Produit</v>
      </c>
      <c r="C23" s="85" t="str">
        <f>IF('My order'!H2="English","Quantity","Quantité")</f>
        <v>Quantité</v>
      </c>
      <c r="D23" s="85"/>
      <c r="E23" s="85"/>
      <c r="F23" s="85"/>
      <c r="G23" s="85"/>
      <c r="H23" s="85"/>
      <c r="K23" s="84" t="str">
        <f>IF('My order'!H2="English","Product","Produit")</f>
        <v>Produit</v>
      </c>
      <c r="L23" s="85" t="str">
        <f>IF('My order'!H2="English","Quantity","Quantité")</f>
        <v>Quantité</v>
      </c>
      <c r="M23" s="85"/>
    </row>
    <row r="24" spans="2:13" ht="12.75">
      <c r="B24" s="84"/>
      <c r="C24" s="29" t="s">
        <v>8</v>
      </c>
      <c r="D24" s="29" t="s">
        <v>7</v>
      </c>
      <c r="E24" s="29" t="s">
        <v>10</v>
      </c>
      <c r="F24" s="29" t="s">
        <v>12</v>
      </c>
      <c r="G24" s="29" t="s">
        <v>13</v>
      </c>
      <c r="H24" s="29" t="s">
        <v>14</v>
      </c>
      <c r="K24" s="84"/>
      <c r="L24" s="29" t="str">
        <f>IF('My order'!H2="English","8 yo","8 ans")</f>
        <v>8 ans</v>
      </c>
      <c r="M24" s="29" t="str">
        <f>IF('My order'!H2="English","10 yo","10 ans")</f>
        <v>10 ans</v>
      </c>
    </row>
    <row r="25" spans="2:13" ht="12.75">
      <c r="B25" s="24" t="s">
        <v>15</v>
      </c>
      <c r="C25" s="22">
        <f>SUMPRODUCT(--('My order'!$B29:$B229="Short"),--('My order'!$D29:$D229="XS"))</f>
        <v>0</v>
      </c>
      <c r="D25" s="22">
        <f>SUMPRODUCT(--('My order'!$B29:$B229="Short"),--('My order'!$D29:$D229="S"))</f>
        <v>0</v>
      </c>
      <c r="E25" s="22">
        <f>SUMPRODUCT(--('My order'!$B29:$B229="Short"),--('My order'!$D29:$D229="M"))</f>
        <v>0</v>
      </c>
      <c r="F25" s="22">
        <f>SUMPRODUCT(--('My order'!$B29:$B229="Short"),--('My order'!$D29:$D229="L"))</f>
        <v>0</v>
      </c>
      <c r="G25" s="30">
        <f>SUMPRODUCT(--('My order'!$B29:$B229="Short"),--('My order'!$D29:$D229="XL"))</f>
        <v>0</v>
      </c>
      <c r="H25" s="30">
        <f>SUMPRODUCT(--('My order'!$B29:$B229="Short"),--('My order'!$D29:$D229="XXL"))</f>
        <v>0</v>
      </c>
      <c r="K25" s="23" t="s">
        <v>25</v>
      </c>
      <c r="L25" s="22">
        <f>SUMPRODUCT(--('My order'!$B29:$B229="Airez"),--('My order'!$C29:$C229="Kid"),--('My order'!$D29:$D229=8))</f>
        <v>0</v>
      </c>
      <c r="M25" s="22">
        <f>SUMPRODUCT(--('My order'!$B29:$B229="Airez"),--('My order'!$C29:$C229="Kid"),--('My order'!$D29:$D229=10))</f>
        <v>0</v>
      </c>
    </row>
    <row r="26" spans="2:13" ht="12.75">
      <c r="B26" s="28" t="s">
        <v>16</v>
      </c>
      <c r="C26" s="86">
        <f>SUM(C25:H25)</f>
        <v>0</v>
      </c>
      <c r="D26" s="86"/>
      <c r="E26" s="86"/>
      <c r="F26" s="86"/>
      <c r="G26" s="86"/>
      <c r="H26" s="86"/>
      <c r="K26" s="24" t="s">
        <v>6</v>
      </c>
      <c r="L26" s="22">
        <f>SUMPRODUCT(--('My order'!$B29:$B229="Azkar"),--('My order'!$C29:$C229="Kid"),--('My order'!$D29:$D229=8))</f>
        <v>0</v>
      </c>
      <c r="M26" s="22">
        <f>SUMPRODUCT(--('My order'!$B29:$B229="Azkar"),--('My order'!$C29:$C229="Kid"),--('My order'!$D29:$D229=10))</f>
        <v>0</v>
      </c>
    </row>
    <row r="27" spans="2:13" ht="12.75">
      <c r="B27" s="54"/>
      <c r="C27" s="55"/>
      <c r="D27" s="55"/>
      <c r="E27" s="55"/>
      <c r="F27" s="55"/>
      <c r="G27" s="55"/>
      <c r="H27" s="55"/>
      <c r="K27" s="24" t="s">
        <v>280</v>
      </c>
      <c r="L27" s="22">
        <f>SUMPRODUCT(--('My order'!$B29:$B229="Epela"),--('My order'!$C29:$C229="Kid"),--('My order'!$D29:$D229=8))</f>
        <v>0</v>
      </c>
      <c r="M27" s="22">
        <f>SUMPRODUCT(--('My order'!$B29:$B229="Epela"),--('My order'!$C29:$C229="Kid"),--('My order'!$D29:$D229=10))</f>
        <v>0</v>
      </c>
    </row>
    <row r="28" spans="2:13" ht="12.75">
      <c r="B28" s="15"/>
      <c r="C28" s="15"/>
      <c r="D28" s="15"/>
      <c r="E28" s="15"/>
      <c r="F28" s="15"/>
      <c r="G28" s="3"/>
      <c r="H28" s="3"/>
      <c r="I28" s="3"/>
      <c r="K28" s="25" t="s">
        <v>9</v>
      </c>
      <c r="L28" s="22">
        <f>SUMPRODUCT(--('My order'!$B29:$B229="Iribazi"),--('My order'!$C29:$C229="Kid"),--('My order'!$D29:$D229=8))</f>
        <v>0</v>
      </c>
      <c r="M28" s="22">
        <f>SUMPRODUCT(--('My order'!$B29:$B229="Iribazi"),--('My order'!$C29:$C229="Kid"),--('My order'!$D29:$D229=10))</f>
        <v>0</v>
      </c>
    </row>
    <row r="29" spans="2:13" ht="12.75">
      <c r="B29" s="3"/>
      <c r="C29" s="3"/>
      <c r="D29" s="3"/>
      <c r="E29" s="3"/>
      <c r="F29" s="3"/>
      <c r="G29" s="3"/>
      <c r="H29" s="3"/>
      <c r="I29" s="3"/>
      <c r="K29" s="25" t="s">
        <v>33</v>
      </c>
      <c r="L29" s="22">
        <f>SUMPRODUCT(--('My order'!$B29:$B229="Ohiko"),--('My order'!$C29:$C229="Kid"),--('My order'!$D29:$D229=8))</f>
        <v>0</v>
      </c>
      <c r="M29" s="22">
        <f>SUMPRODUCT(--('My order'!$B29:$B229="Ohiko"),--('My order'!$C29:$C229="Kid"),--('My order'!$D29:$D229=10))</f>
        <v>0</v>
      </c>
    </row>
    <row r="30" spans="11:13" ht="12.75">
      <c r="K30" s="26" t="str">
        <f>IF('My order'!H2="English","Quantity by size","Quantité par taille")</f>
        <v>Quantité par taille</v>
      </c>
      <c r="L30" s="27">
        <f>SUM(L25:L29)</f>
        <v>0</v>
      </c>
      <c r="M30" s="27">
        <f>SUM(M25:M29)</f>
        <v>0</v>
      </c>
    </row>
    <row r="31" spans="11:13" ht="12.75">
      <c r="K31" s="28" t="str">
        <f>IF('My order'!H2="English","Total Kids","Total Enfant")</f>
        <v>Total Enfant</v>
      </c>
      <c r="L31" s="86">
        <f>SUM(L30:M30)</f>
        <v>0</v>
      </c>
      <c r="M31" s="86"/>
    </row>
    <row r="35" spans="2:3" ht="12.75">
      <c r="B35" s="87" t="str">
        <f>IF('My order'!H2="English","TOTAL PRODUCTS","TOTAL PRODUITS")</f>
        <v>TOTAL PRODUITS</v>
      </c>
      <c r="C35" s="88">
        <f>C19+L19+L31+C26</f>
        <v>19</v>
      </c>
    </row>
    <row r="36" spans="2:3" ht="12.75">
      <c r="B36" s="87"/>
      <c r="C36" s="88"/>
    </row>
  </sheetData>
  <sheetProtection selectLockedCells="1" selectUnlockedCells="1"/>
  <mergeCells count="19">
    <mergeCell ref="K9:P9"/>
    <mergeCell ref="K22:M22"/>
    <mergeCell ref="L23:M23"/>
    <mergeCell ref="L31:M31"/>
    <mergeCell ref="K23:K24"/>
    <mergeCell ref="B22:H22"/>
    <mergeCell ref="B23:B24"/>
    <mergeCell ref="C23:H23"/>
    <mergeCell ref="C26:H26"/>
    <mergeCell ref="K10:K11"/>
    <mergeCell ref="L10:P10"/>
    <mergeCell ref="L19:P19"/>
    <mergeCell ref="B2:M5"/>
    <mergeCell ref="B35:B36"/>
    <mergeCell ref="C35:C36"/>
    <mergeCell ref="B10:B11"/>
    <mergeCell ref="C19:I19"/>
    <mergeCell ref="C10:I10"/>
    <mergeCell ref="B9:I9"/>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A1:H206"/>
  <sheetViews>
    <sheetView zoomScalePageLayoutView="0" workbookViewId="0" topLeftCell="A1">
      <selection activeCell="E2" sqref="E2"/>
    </sheetView>
  </sheetViews>
  <sheetFormatPr defaultColWidth="11.421875" defaultRowHeight="12.75"/>
  <cols>
    <col min="1" max="1" width="4.00390625" style="0" customWidth="1"/>
    <col min="2" max="2" width="13.00390625" style="0" customWidth="1"/>
    <col min="3" max="3" width="11.57421875" style="0" customWidth="1"/>
    <col min="4" max="4" width="6.140625" style="0" customWidth="1"/>
    <col min="5" max="5" width="18.00390625" style="0" customWidth="1"/>
    <col min="6" max="6" width="6.421875" style="0" customWidth="1"/>
    <col min="8" max="8" width="9.8515625" style="0" customWidth="1"/>
  </cols>
  <sheetData>
    <row r="1" spans="2:3" ht="12.75">
      <c r="B1" s="44" t="s">
        <v>17</v>
      </c>
      <c r="C1" s="17">
        <f>IF('My order'!C11="","",'My order'!C11)</f>
      </c>
    </row>
    <row r="2" spans="2:3" ht="12.75">
      <c r="B2" s="44" t="s">
        <v>18</v>
      </c>
      <c r="C2" s="17">
        <f>IF('My order'!C24="","",'My order'!C24)</f>
        <v>19</v>
      </c>
    </row>
    <row r="3" s="16" customFormat="1" ht="11.25" customHeight="1">
      <c r="B3" s="18"/>
    </row>
    <row r="5" spans="1:8" ht="12.75" customHeight="1">
      <c r="A5" s="42" t="s">
        <v>4</v>
      </c>
      <c r="B5" s="43" t="s">
        <v>5</v>
      </c>
      <c r="C5" s="43" t="s">
        <v>19</v>
      </c>
      <c r="D5" s="43" t="s">
        <v>20</v>
      </c>
      <c r="E5" s="43" t="s">
        <v>21</v>
      </c>
      <c r="F5" s="43" t="s">
        <v>22</v>
      </c>
      <c r="G5" s="90" t="s">
        <v>23</v>
      </c>
      <c r="H5" s="90"/>
    </row>
    <row r="6" spans="1:8" ht="12.75">
      <c r="A6" s="6">
        <v>1</v>
      </c>
      <c r="B6" s="19" t="str">
        <f>IF('My order'!B29="","",'My order'!B29)</f>
        <v>Iribazi</v>
      </c>
      <c r="C6" s="19" t="str">
        <f>IF('My order'!C29="","",'My order'!C29)</f>
        <v>Man</v>
      </c>
      <c r="D6" s="21" t="str">
        <f>IF('My order'!D29="","",'My order'!D29)</f>
        <v>L</v>
      </c>
      <c r="E6" s="19" t="str">
        <f>IF('My order'!E29="","",'My order'!E29)</f>
        <v>Guigui</v>
      </c>
      <c r="F6" s="19">
        <f>IF('My order'!F29="","",'My order'!F29)</f>
      </c>
      <c r="G6" s="91">
        <f>IF('My order'!G29:H29="","",'My order'!G29:H29)</f>
      </c>
      <c r="H6" s="91"/>
    </row>
    <row r="7" spans="1:8" ht="12.75">
      <c r="A7" s="6">
        <v>2</v>
      </c>
      <c r="B7" s="19" t="str">
        <f>IF('My order'!B30="","",'My order'!B30)</f>
        <v>Iribazi</v>
      </c>
      <c r="C7" s="19" t="str">
        <f>IF('My order'!C30="","",'My order'!C30)</f>
        <v>Man</v>
      </c>
      <c r="D7" s="21" t="str">
        <f>IF('My order'!D30="","",'My order'!D30)</f>
        <v>L</v>
      </c>
      <c r="E7" s="19" t="str">
        <f>IF('My order'!E30="","",'My order'!E30)</f>
        <v>Fred</v>
      </c>
      <c r="F7" s="19">
        <f>IF('My order'!F30="","",'My order'!F30)</f>
      </c>
      <c r="G7" s="91">
        <f>IF('My order'!G30:H30="","",'My order'!G30:H30)</f>
      </c>
      <c r="H7" s="91"/>
    </row>
    <row r="8" spans="1:8" ht="12.75">
      <c r="A8" s="6">
        <v>3</v>
      </c>
      <c r="B8" s="19" t="str">
        <f>IF('My order'!B31="","",'My order'!B31)</f>
        <v>Iribazi</v>
      </c>
      <c r="C8" s="19" t="str">
        <f>IF('My order'!C31="","",'My order'!C31)</f>
        <v>Man</v>
      </c>
      <c r="D8" s="21" t="str">
        <f>IF('My order'!D31="","",'My order'!D31)</f>
        <v>L</v>
      </c>
      <c r="E8" s="19" t="str">
        <f>IF('My order'!E31="","",'My order'!E31)</f>
        <v>Gilles</v>
      </c>
      <c r="F8" s="19">
        <f>IF('My order'!F31="","",'My order'!F31)</f>
      </c>
      <c r="G8" s="91">
        <f>IF('My order'!G31:H31="","",'My order'!G31:H31)</f>
      </c>
      <c r="H8" s="91"/>
    </row>
    <row r="9" spans="1:8" ht="12.75">
      <c r="A9" s="6">
        <v>4</v>
      </c>
      <c r="B9" s="19" t="str">
        <f>IF('My order'!B32="","",'My order'!B32)</f>
        <v>Iribazi</v>
      </c>
      <c r="C9" s="19" t="str">
        <f>IF('My order'!C32="","",'My order'!C32)</f>
        <v>Man</v>
      </c>
      <c r="D9" s="21" t="str">
        <f>IF('My order'!D32="","",'My order'!D32)</f>
        <v>L</v>
      </c>
      <c r="E9" s="19" t="str">
        <f>IF('My order'!E32="","",'My order'!E32)</f>
        <v>Clem</v>
      </c>
      <c r="F9" s="19">
        <f>IF('My order'!F32="","",'My order'!F32)</f>
      </c>
      <c r="G9" s="91">
        <f>IF('My order'!G32:H32="","",'My order'!G32:H32)</f>
      </c>
      <c r="H9" s="91"/>
    </row>
    <row r="10" spans="1:8" ht="12.75">
      <c r="A10" s="6">
        <v>5</v>
      </c>
      <c r="B10" s="19" t="str">
        <f>IF('My order'!B33="","",'My order'!B33)</f>
        <v>Iribazi</v>
      </c>
      <c r="C10" s="19" t="str">
        <f>IF('My order'!C33="","",'My order'!C33)</f>
        <v>Man</v>
      </c>
      <c r="D10" s="21" t="str">
        <f>IF('My order'!D33="","",'My order'!D33)</f>
        <v>XS</v>
      </c>
      <c r="E10" s="19" t="str">
        <f>IF('My order'!E33="","",'My order'!E33)</f>
        <v>Benco ;)</v>
      </c>
      <c r="F10" s="19">
        <f>IF('My order'!F33="","",'My order'!F33)</f>
      </c>
      <c r="G10" s="91">
        <f>IF('My order'!G33:H33="","",'My order'!G33:H33)</f>
      </c>
      <c r="H10" s="91"/>
    </row>
    <row r="11" spans="1:8" ht="12.75">
      <c r="A11" s="6">
        <v>6</v>
      </c>
      <c r="B11" s="19" t="str">
        <f>IF('My order'!B34="","",'My order'!B34)</f>
        <v>Iribazi</v>
      </c>
      <c r="C11" s="19" t="str">
        <f>IF('My order'!C34="","",'My order'!C34)</f>
        <v>Man</v>
      </c>
      <c r="D11" s="21" t="str">
        <f>IF('My order'!D34="","",'My order'!D34)</f>
        <v>M</v>
      </c>
      <c r="E11" s="19" t="str">
        <f>IF('My order'!E34="","",'My order'!E34)</f>
        <v>Pilou</v>
      </c>
      <c r="F11" s="19">
        <f>IF('My order'!F34="","",'My order'!F34)</f>
      </c>
      <c r="G11" s="91">
        <f>IF('My order'!G34:H34="","",'My order'!G34:H34)</f>
      </c>
      <c r="H11" s="91"/>
    </row>
    <row r="12" spans="1:8" ht="12.75">
      <c r="A12" s="6">
        <v>7</v>
      </c>
      <c r="B12" s="19" t="str">
        <f>IF('My order'!B35="","",'My order'!B35)</f>
        <v>Iribazi</v>
      </c>
      <c r="C12" s="19" t="str">
        <f>IF('My order'!C35="","",'My order'!C35)</f>
        <v>Man</v>
      </c>
      <c r="D12" s="21" t="str">
        <f>IF('My order'!D35="","",'My order'!D35)</f>
        <v>L</v>
      </c>
      <c r="E12" s="19" t="str">
        <f>IF('My order'!E35="","",'My order'!E35)</f>
        <v>Gilgalad</v>
      </c>
      <c r="F12" s="19">
        <f>IF('My order'!F35="","",'My order'!F35)</f>
      </c>
      <c r="G12" s="91">
        <f>IF('My order'!G35:H35="","",'My order'!G35:H35)</f>
      </c>
      <c r="H12" s="91"/>
    </row>
    <row r="13" spans="1:8" ht="12.75">
      <c r="A13" s="6">
        <v>8</v>
      </c>
      <c r="B13" s="19" t="str">
        <f>IF('My order'!B36="","",'My order'!B36)</f>
        <v>Iribazi</v>
      </c>
      <c r="C13" s="19" t="str">
        <f>IF('My order'!C36="","",'My order'!C36)</f>
        <v>Man</v>
      </c>
      <c r="D13" s="21" t="str">
        <f>IF('My order'!D36="","",'My order'!D36)</f>
        <v>L</v>
      </c>
      <c r="E13" s="19" t="str">
        <f>IF('My order'!E36="","",'My order'!E36)</f>
        <v>Nims</v>
      </c>
      <c r="F13" s="19">
        <f>IF('My order'!F36="","",'My order'!F36)</f>
      </c>
      <c r="G13" s="91">
        <f>IF('My order'!G36:H36="","",'My order'!G36:H36)</f>
      </c>
      <c r="H13" s="91"/>
    </row>
    <row r="14" spans="1:8" ht="12.75">
      <c r="A14" s="6">
        <v>9</v>
      </c>
      <c r="B14" s="19" t="str">
        <f>IF('My order'!B37="","",'My order'!B37)</f>
        <v>Iribazi</v>
      </c>
      <c r="C14" s="19" t="str">
        <f>IF('My order'!C37="","",'My order'!C37)</f>
        <v>Man</v>
      </c>
      <c r="D14" s="21" t="str">
        <f>IF('My order'!D37="","",'My order'!D37)</f>
        <v>M</v>
      </c>
      <c r="E14" s="19" t="str">
        <f>IF('My order'!E37="","",'My order'!E37)</f>
        <v>Arnaud</v>
      </c>
      <c r="F14" s="19">
        <f>IF('My order'!F37="","",'My order'!F37)</f>
      </c>
      <c r="G14" s="91">
        <f>IF('My order'!G37:H37="","",'My order'!G37:H37)</f>
      </c>
      <c r="H14" s="91"/>
    </row>
    <row r="15" spans="1:8" ht="12.75">
      <c r="A15" s="6">
        <v>10</v>
      </c>
      <c r="B15" s="19" t="str">
        <f>IF('My order'!B38="","",'My order'!B38)</f>
        <v>Iribazi</v>
      </c>
      <c r="C15" s="19" t="str">
        <f>IF('My order'!C38="","",'My order'!C38)</f>
        <v>Man</v>
      </c>
      <c r="D15" s="21" t="str">
        <f>IF('My order'!D38="","",'My order'!D38)</f>
        <v>M</v>
      </c>
      <c r="E15" s="19" t="str">
        <f>IF('My order'!E38="","",'My order'!E38)</f>
        <v>Clément</v>
      </c>
      <c r="F15" s="19">
        <f>IF('My order'!F38="","",'My order'!F38)</f>
      </c>
      <c r="G15" s="91">
        <f>IF('My order'!G38:H38="","",'My order'!G38:H38)</f>
      </c>
      <c r="H15" s="91"/>
    </row>
    <row r="16" spans="1:8" ht="12.75">
      <c r="A16" s="6">
        <v>11</v>
      </c>
      <c r="B16" s="19" t="str">
        <f>IF('My order'!B39="","",'My order'!B39)</f>
        <v>Iribazi</v>
      </c>
      <c r="C16" s="19" t="str">
        <f>IF('My order'!C39="","",'My order'!C39)</f>
        <v>Man</v>
      </c>
      <c r="D16" s="21" t="str">
        <f>IF('My order'!D39="","",'My order'!D39)</f>
        <v>M</v>
      </c>
      <c r="E16" s="19" t="str">
        <f>IF('My order'!E39="","",'My order'!E39)</f>
        <v>Fred</v>
      </c>
      <c r="F16" s="19">
        <f>IF('My order'!F39="","",'My order'!F39)</f>
      </c>
      <c r="G16" s="91">
        <f>IF('My order'!G39:H39="","",'My order'!G39:H39)</f>
      </c>
      <c r="H16" s="91"/>
    </row>
    <row r="17" spans="1:8" ht="12.75">
      <c r="A17" s="6">
        <v>12</v>
      </c>
      <c r="B17" s="19" t="str">
        <f>IF('My order'!B40="","",'My order'!B40)</f>
        <v>Iribazi</v>
      </c>
      <c r="C17" s="19" t="str">
        <f>IF('My order'!C40="","",'My order'!C40)</f>
        <v>Man</v>
      </c>
      <c r="D17" s="21" t="str">
        <f>IF('My order'!D40="","",'My order'!D40)</f>
        <v>M</v>
      </c>
      <c r="E17" s="19" t="str">
        <f>IF('My order'!E40="","",'My order'!E40)</f>
        <v>Pascal</v>
      </c>
      <c r="F17" s="19">
        <f>IF('My order'!F40="","",'My order'!F40)</f>
      </c>
      <c r="G17" s="91">
        <f>IF('My order'!G40:H40="","",'My order'!G40:H40)</f>
      </c>
      <c r="H17" s="91"/>
    </row>
    <row r="18" spans="1:8" ht="12.75">
      <c r="A18" s="6">
        <v>13</v>
      </c>
      <c r="B18" s="19" t="str">
        <f>IF('My order'!B41="","",'My order'!B41)</f>
        <v>Iribazi</v>
      </c>
      <c r="C18" s="19" t="str">
        <f>IF('My order'!C41="","",'My order'!C41)</f>
        <v>Man</v>
      </c>
      <c r="D18" s="21" t="str">
        <f>IF('My order'!D41="","",'My order'!D41)</f>
        <v>XS</v>
      </c>
      <c r="E18" s="19" t="str">
        <f>IF('My order'!E41="","",'My order'!E41)</f>
        <v>Pierre</v>
      </c>
      <c r="F18" s="19">
        <f>IF('My order'!F41="","",'My order'!F41)</f>
      </c>
      <c r="G18" s="91">
        <f>IF('My order'!G41:H41="","",'My order'!G41:H41)</f>
      </c>
      <c r="H18" s="91"/>
    </row>
    <row r="19" spans="1:8" ht="12.75">
      <c r="A19" s="6">
        <v>14</v>
      </c>
      <c r="B19" s="19" t="str">
        <f>IF('My order'!B42="","",'My order'!B42)</f>
        <v>Iribazi</v>
      </c>
      <c r="C19" s="19" t="str">
        <f>IF('My order'!C42="","",'My order'!C42)</f>
        <v>Man</v>
      </c>
      <c r="D19" s="21" t="str">
        <f>IF('My order'!D42="","",'My order'!D42)</f>
        <v>M</v>
      </c>
      <c r="E19" s="19" t="str">
        <f>IF('My order'!E42="","",'My order'!E42)</f>
        <v>Mortalus</v>
      </c>
      <c r="F19" s="19">
        <f>IF('My order'!F42="","",'My order'!F42)</f>
      </c>
      <c r="G19" s="91">
        <f>IF('My order'!G42:H42="","",'My order'!G42:H42)</f>
      </c>
      <c r="H19" s="91"/>
    </row>
    <row r="20" spans="1:8" ht="12.75">
      <c r="A20" s="6">
        <v>15</v>
      </c>
      <c r="B20" s="19" t="str">
        <f>IF('My order'!B43="","",'My order'!B43)</f>
        <v>Iribazi</v>
      </c>
      <c r="C20" s="19" t="str">
        <f>IF('My order'!C43="","",'My order'!C43)</f>
        <v>Man</v>
      </c>
      <c r="D20" s="21" t="str">
        <f>IF('My order'!D43="","",'My order'!D43)</f>
        <v>M</v>
      </c>
      <c r="E20" s="19" t="str">
        <f>IF('My order'!E43="","",'My order'!E43)</f>
        <v>Boiboiss</v>
      </c>
      <c r="F20" s="19">
        <f>IF('My order'!F43="","",'My order'!F43)</f>
      </c>
      <c r="G20" s="91">
        <f>IF('My order'!G43:H43="","",'My order'!G43:H43)</f>
      </c>
      <c r="H20" s="91"/>
    </row>
    <row r="21" spans="1:8" ht="12.75" customHeight="1">
      <c r="A21" s="6">
        <v>16</v>
      </c>
      <c r="B21" s="19" t="str">
        <f>IF('My order'!B44="","",'My order'!B44)</f>
        <v>Iribazi</v>
      </c>
      <c r="C21" s="19" t="str">
        <f>IF('My order'!C44="","",'My order'!C44)</f>
        <v>Man</v>
      </c>
      <c r="D21" s="21" t="str">
        <f>IF('My order'!D44="","",'My order'!D44)</f>
        <v>L</v>
      </c>
      <c r="E21" s="19" t="str">
        <f>IF('My order'!E44="","",'My order'!E44)</f>
        <v>Luigi</v>
      </c>
      <c r="F21" s="19">
        <f>IF('My order'!F44="","",'My order'!F44)</f>
      </c>
      <c r="G21" s="91">
        <f>IF('My order'!G44:H44="","",'My order'!G44:H44)</f>
      </c>
      <c r="H21" s="91"/>
    </row>
    <row r="22" spans="1:8" ht="12.75" customHeight="1">
      <c r="A22" s="6">
        <v>17</v>
      </c>
      <c r="B22" s="19" t="str">
        <f>IF('My order'!B45="","",'My order'!B45)</f>
        <v>Iribazi</v>
      </c>
      <c r="C22" s="19" t="str">
        <f>IF('My order'!C45="","",'My order'!C45)</f>
        <v>Man</v>
      </c>
      <c r="D22" s="21" t="str">
        <f>IF('My order'!D45="","",'My order'!D45)</f>
        <v>L</v>
      </c>
      <c r="E22" s="19" t="str">
        <f>IF('My order'!E45="","",'My order'!E45)</f>
        <v>P.A. Frère</v>
      </c>
      <c r="F22" s="19">
        <f>IF('My order'!F45="","",'My order'!F45)</f>
      </c>
      <c r="G22" s="91">
        <f>IF('My order'!G45:H45="","",'My order'!G45:H45)</f>
      </c>
      <c r="H22" s="91"/>
    </row>
    <row r="23" spans="1:8" ht="12.75" customHeight="1">
      <c r="A23" s="6">
        <v>18</v>
      </c>
      <c r="B23" s="19" t="str">
        <f>IF('My order'!B46="","",'My order'!B46)</f>
        <v>Iribazi</v>
      </c>
      <c r="C23" s="19" t="str">
        <f>IF('My order'!C46="","",'My order'!C46)</f>
        <v>Man</v>
      </c>
      <c r="D23" s="21" t="str">
        <f>IF('My order'!D46="","",'My order'!D46)</f>
        <v>XL</v>
      </c>
      <c r="E23" s="19" t="str">
        <f>IF('My order'!E46="","",'My order'!E46)</f>
        <v>Vico Frère</v>
      </c>
      <c r="F23" s="19">
        <f>IF('My order'!F46="","",'My order'!F46)</f>
      </c>
      <c r="G23" s="91">
        <f>IF('My order'!G46:H46="","",'My order'!G46:H46)</f>
      </c>
      <c r="H23" s="91"/>
    </row>
    <row r="24" spans="1:8" ht="12.75" customHeight="1">
      <c r="A24" s="11">
        <v>19</v>
      </c>
      <c r="B24" s="19" t="str">
        <f>IF('My order'!B47="","",'My order'!B47)</f>
        <v>Iribazi</v>
      </c>
      <c r="C24" s="19" t="str">
        <f>IF('My order'!C47="","",'My order'!C47)</f>
        <v>Man</v>
      </c>
      <c r="D24" s="21" t="str">
        <f>IF('My order'!D47="","",'My order'!D47)</f>
        <v>L</v>
      </c>
      <c r="E24" s="19" t="str">
        <f>IF('My order'!E47="","",'My order'!E47)</f>
        <v>Hervé</v>
      </c>
      <c r="F24" s="19">
        <f>IF('My order'!F47="","",'My order'!F47)</f>
      </c>
      <c r="G24" s="91">
        <f>IF('My order'!G47:H47="","",'My order'!G47:H47)</f>
      </c>
      <c r="H24" s="91"/>
    </row>
    <row r="25" spans="1:8" ht="12.75" customHeight="1">
      <c r="A25" s="11">
        <v>20</v>
      </c>
      <c r="B25" s="19">
        <f>IF('My order'!B48="","",'My order'!B48)</f>
      </c>
      <c r="C25" s="19">
        <f>IF('My order'!C48="","",'My order'!C48)</f>
      </c>
      <c r="D25" s="21">
        <f>IF('My order'!D48="","",'My order'!D48)</f>
      </c>
      <c r="E25" s="19">
        <f>IF('My order'!E48="","",'My order'!E48)</f>
      </c>
      <c r="F25" s="19">
        <f>IF('My order'!F48="","",'My order'!F48)</f>
      </c>
      <c r="G25" s="91">
        <f>IF('My order'!G48:H48="","",'My order'!G48:H48)</f>
      </c>
      <c r="H25" s="91"/>
    </row>
    <row r="26" spans="1:8" ht="12.75" customHeight="1">
      <c r="A26" s="11">
        <v>21</v>
      </c>
      <c r="B26" s="19">
        <f>IF('My order'!B49="","",'My order'!B49)</f>
      </c>
      <c r="C26" s="19">
        <f>IF('My order'!C49="","",'My order'!C49)</f>
      </c>
      <c r="D26" s="21">
        <f>IF('My order'!D49="","",'My order'!D49)</f>
      </c>
      <c r="E26" s="19">
        <f>IF('My order'!E49="","",'My order'!E49)</f>
      </c>
      <c r="F26" s="19">
        <f>IF('My order'!F49="","",'My order'!F49)</f>
      </c>
      <c r="G26" s="91">
        <f>IF('My order'!G49:H49="","",'My order'!G49:H49)</f>
      </c>
      <c r="H26" s="91"/>
    </row>
    <row r="27" spans="1:8" ht="12.75" customHeight="1">
      <c r="A27" s="11">
        <v>22</v>
      </c>
      <c r="B27" s="19">
        <f>IF('My order'!B50="","",'My order'!B50)</f>
      </c>
      <c r="C27" s="19">
        <f>IF('My order'!C50="","",'My order'!C50)</f>
      </c>
      <c r="D27" s="21">
        <f>IF('My order'!D50="","",'My order'!D50)</f>
      </c>
      <c r="E27" s="19">
        <f>IF('My order'!E50="","",'My order'!E50)</f>
      </c>
      <c r="F27" s="19">
        <f>IF('My order'!F50="","",'My order'!F50)</f>
      </c>
      <c r="G27" s="91">
        <f>IF('My order'!G50:H50="","",'My order'!G50:H50)</f>
      </c>
      <c r="H27" s="91"/>
    </row>
    <row r="28" spans="1:8" ht="12.75" customHeight="1">
      <c r="A28" s="11">
        <v>23</v>
      </c>
      <c r="B28" s="19">
        <f>IF('My order'!B51="","",'My order'!B51)</f>
      </c>
      <c r="C28" s="19">
        <f>IF('My order'!C51="","",'My order'!C51)</f>
      </c>
      <c r="D28" s="21">
        <f>IF('My order'!D51="","",'My order'!D51)</f>
      </c>
      <c r="E28" s="19">
        <f>IF('My order'!E51="","",'My order'!E51)</f>
      </c>
      <c r="F28" s="19">
        <f>IF('My order'!F51="","",'My order'!F51)</f>
      </c>
      <c r="G28" s="91">
        <f>IF('My order'!G51:H51="","",'My order'!G51:H51)</f>
      </c>
      <c r="H28" s="91"/>
    </row>
    <row r="29" spans="1:8" ht="12.75" customHeight="1">
      <c r="A29" s="11">
        <v>24</v>
      </c>
      <c r="B29" s="19">
        <f>IF('My order'!B52="","",'My order'!B52)</f>
      </c>
      <c r="C29" s="19">
        <f>IF('My order'!C52="","",'My order'!C52)</f>
      </c>
      <c r="D29" s="21">
        <f>IF('My order'!D52="","",'My order'!D52)</f>
      </c>
      <c r="E29" s="19">
        <f>IF('My order'!E52="","",'My order'!E52)</f>
      </c>
      <c r="F29" s="19">
        <f>IF('My order'!F52="","",'My order'!F52)</f>
      </c>
      <c r="G29" s="91">
        <f>IF('My order'!G52:H52="","",'My order'!G52:H52)</f>
      </c>
      <c r="H29" s="91"/>
    </row>
    <row r="30" spans="1:8" ht="12.75" customHeight="1">
      <c r="A30" s="11">
        <v>25</v>
      </c>
      <c r="B30" s="19">
        <f>IF('My order'!B53="","",'My order'!B53)</f>
      </c>
      <c r="C30" s="19">
        <f>IF('My order'!C53="","",'My order'!C53)</f>
      </c>
      <c r="D30" s="21">
        <f>IF('My order'!D53="","",'My order'!D53)</f>
      </c>
      <c r="E30" s="19">
        <f>IF('My order'!E53="","",'My order'!E53)</f>
      </c>
      <c r="F30" s="19">
        <f>IF('My order'!F53="","",'My order'!F53)</f>
      </c>
      <c r="G30" s="91">
        <f>IF('My order'!G53:H53="","",'My order'!G53:H53)</f>
      </c>
      <c r="H30" s="91"/>
    </row>
    <row r="31" spans="1:8" ht="12.75" customHeight="1">
      <c r="A31" s="11">
        <v>26</v>
      </c>
      <c r="B31" s="19">
        <f>IF('My order'!B54="","",'My order'!B54)</f>
      </c>
      <c r="C31" s="19">
        <f>IF('My order'!C54="","",'My order'!C54)</f>
      </c>
      <c r="D31" s="21">
        <f>IF('My order'!D54="","",'My order'!D54)</f>
      </c>
      <c r="E31" s="19">
        <f>IF('My order'!E54="","",'My order'!E54)</f>
      </c>
      <c r="F31" s="19">
        <f>IF('My order'!F54="","",'My order'!F54)</f>
      </c>
      <c r="G31" s="91">
        <f>IF('My order'!G54:H54="","",'My order'!G54:H54)</f>
      </c>
      <c r="H31" s="91"/>
    </row>
    <row r="32" spans="1:8" ht="12.75" customHeight="1">
      <c r="A32" s="11">
        <v>27</v>
      </c>
      <c r="B32" s="19">
        <f>IF('My order'!B55="","",'My order'!B55)</f>
      </c>
      <c r="C32" s="19">
        <f>IF('My order'!C55="","",'My order'!C55)</f>
      </c>
      <c r="D32" s="21">
        <f>IF('My order'!D55="","",'My order'!D55)</f>
      </c>
      <c r="E32" s="19">
        <f>IF('My order'!E55="","",'My order'!E55)</f>
      </c>
      <c r="F32" s="19">
        <f>IF('My order'!F55="","",'My order'!F55)</f>
      </c>
      <c r="G32" s="91">
        <f>IF('My order'!G55:H55="","",'My order'!G55:H55)</f>
      </c>
      <c r="H32" s="91"/>
    </row>
    <row r="33" spans="1:8" ht="12.75" customHeight="1">
      <c r="A33" s="11">
        <v>28</v>
      </c>
      <c r="B33" s="19">
        <f>IF('My order'!B56="","",'My order'!B56)</f>
      </c>
      <c r="C33" s="19">
        <f>IF('My order'!C56="","",'My order'!C56)</f>
      </c>
      <c r="D33" s="21">
        <f>IF('My order'!D56="","",'My order'!D56)</f>
      </c>
      <c r="E33" s="19">
        <f>IF('My order'!E56="","",'My order'!E56)</f>
      </c>
      <c r="F33" s="19">
        <f>IF('My order'!F56="","",'My order'!F56)</f>
      </c>
      <c r="G33" s="91">
        <f>IF('My order'!G56:H56="","",'My order'!G56:H56)</f>
      </c>
      <c r="H33" s="91"/>
    </row>
    <row r="34" spans="1:8" ht="12.75" customHeight="1">
      <c r="A34" s="11">
        <v>29</v>
      </c>
      <c r="B34" s="19">
        <f>IF('My order'!B57="","",'My order'!B57)</f>
      </c>
      <c r="C34" s="19">
        <f>IF('My order'!C57="","",'My order'!C57)</f>
      </c>
      <c r="D34" s="21">
        <f>IF('My order'!D57="","",'My order'!D57)</f>
      </c>
      <c r="E34" s="19">
        <f>IF('My order'!E57="","",'My order'!E57)</f>
      </c>
      <c r="F34" s="19">
        <f>IF('My order'!F57="","",'My order'!F57)</f>
      </c>
      <c r="G34" s="91">
        <f>IF('My order'!G57:H57="","",'My order'!G57:H57)</f>
      </c>
      <c r="H34" s="91"/>
    </row>
    <row r="35" spans="1:8" ht="12.75" customHeight="1">
      <c r="A35" s="11">
        <v>30</v>
      </c>
      <c r="B35" s="19">
        <f>IF('My order'!B58="","",'My order'!B58)</f>
      </c>
      <c r="C35" s="19">
        <f>IF('My order'!C58="","",'My order'!C58)</f>
      </c>
      <c r="D35" s="21">
        <f>IF('My order'!D58="","",'My order'!D58)</f>
      </c>
      <c r="E35" s="19">
        <f>IF('My order'!E58="","",'My order'!E58)</f>
      </c>
      <c r="F35" s="19">
        <f>IF('My order'!F58="","",'My order'!F58)</f>
      </c>
      <c r="G35" s="91">
        <f>IF('My order'!G58:H58="","",'My order'!G58:H58)</f>
      </c>
      <c r="H35" s="91"/>
    </row>
    <row r="36" spans="1:8" ht="12.75" customHeight="1">
      <c r="A36" s="11">
        <v>31</v>
      </c>
      <c r="B36" s="19">
        <f>IF('My order'!B59="","",'My order'!B59)</f>
      </c>
      <c r="C36" s="19">
        <f>IF('My order'!C59="","",'My order'!C59)</f>
      </c>
      <c r="D36" s="21">
        <f>IF('My order'!D59="","",'My order'!D59)</f>
      </c>
      <c r="E36" s="19">
        <f>IF('My order'!E59="","",'My order'!E59)</f>
      </c>
      <c r="F36" s="19">
        <f>IF('My order'!F59="","",'My order'!F59)</f>
      </c>
      <c r="G36" s="91">
        <f>IF('My order'!G59:H59="","",'My order'!G59:H59)</f>
      </c>
      <c r="H36" s="91"/>
    </row>
    <row r="37" spans="1:8" ht="12.75" customHeight="1">
      <c r="A37" s="11">
        <v>32</v>
      </c>
      <c r="B37" s="19">
        <f>IF('My order'!B60="","",'My order'!B60)</f>
      </c>
      <c r="C37" s="19">
        <f>IF('My order'!C60="","",'My order'!C60)</f>
      </c>
      <c r="D37" s="21">
        <f>IF('My order'!D60="","",'My order'!D60)</f>
      </c>
      <c r="E37" s="19">
        <f>IF('My order'!E60="","",'My order'!E60)</f>
      </c>
      <c r="F37" s="19">
        <f>IF('My order'!F60="","",'My order'!F60)</f>
      </c>
      <c r="G37" s="91">
        <f>IF('My order'!G60:H60="","",'My order'!G60:H60)</f>
      </c>
      <c r="H37" s="91"/>
    </row>
    <row r="38" spans="1:8" ht="12.75" customHeight="1">
      <c r="A38" s="11">
        <v>33</v>
      </c>
      <c r="B38" s="19">
        <f>IF('My order'!B61="","",'My order'!B61)</f>
      </c>
      <c r="C38" s="19">
        <f>IF('My order'!C61="","",'My order'!C61)</f>
      </c>
      <c r="D38" s="21">
        <f>IF('My order'!D61="","",'My order'!D61)</f>
      </c>
      <c r="E38" s="19">
        <f>IF('My order'!E61="","",'My order'!E61)</f>
      </c>
      <c r="F38" s="19">
        <f>IF('My order'!F61="","",'My order'!F61)</f>
      </c>
      <c r="G38" s="91">
        <f>IF('My order'!G61:H61="","",'My order'!G61:H61)</f>
      </c>
      <c r="H38" s="91"/>
    </row>
    <row r="39" spans="1:8" ht="12.75" customHeight="1">
      <c r="A39" s="11">
        <v>34</v>
      </c>
      <c r="B39" s="19">
        <f>IF('My order'!B62="","",'My order'!B62)</f>
      </c>
      <c r="C39" s="19">
        <f>IF('My order'!C62="","",'My order'!C62)</f>
      </c>
      <c r="D39" s="21">
        <f>IF('My order'!D62="","",'My order'!D62)</f>
      </c>
      <c r="E39" s="19">
        <f>IF('My order'!E62="","",'My order'!E62)</f>
      </c>
      <c r="F39" s="19">
        <f>IF('My order'!F62="","",'My order'!F62)</f>
      </c>
      <c r="G39" s="91">
        <f>IF('My order'!G62:H62="","",'My order'!G62:H62)</f>
      </c>
      <c r="H39" s="91"/>
    </row>
    <row r="40" spans="1:8" ht="12.75" customHeight="1">
      <c r="A40" s="11">
        <v>35</v>
      </c>
      <c r="B40" s="19">
        <f>IF('My order'!B63="","",'My order'!B63)</f>
      </c>
      <c r="C40" s="19">
        <f>IF('My order'!C63="","",'My order'!C63)</f>
      </c>
      <c r="D40" s="21">
        <f>IF('My order'!D63="","",'My order'!D63)</f>
      </c>
      <c r="E40" s="19">
        <f>IF('My order'!E63="","",'My order'!E63)</f>
      </c>
      <c r="F40" s="19">
        <f>IF('My order'!F63="","",'My order'!F63)</f>
      </c>
      <c r="G40" s="91">
        <f>IF('My order'!G63:H63="","",'My order'!G63:H63)</f>
      </c>
      <c r="H40" s="91"/>
    </row>
    <row r="41" spans="1:8" ht="12.75" customHeight="1">
      <c r="A41" s="11">
        <v>36</v>
      </c>
      <c r="B41" s="19">
        <f>IF('My order'!B64="","",'My order'!B64)</f>
      </c>
      <c r="C41" s="19">
        <f>IF('My order'!C64="","",'My order'!C64)</f>
      </c>
      <c r="D41" s="21">
        <f>IF('My order'!D64="","",'My order'!D64)</f>
      </c>
      <c r="E41" s="19">
        <f>IF('My order'!E64="","",'My order'!E64)</f>
      </c>
      <c r="F41" s="19">
        <f>IF('My order'!F64="","",'My order'!F64)</f>
      </c>
      <c r="G41" s="91">
        <f>IF('My order'!G64:H64="","",'My order'!G64:H64)</f>
      </c>
      <c r="H41" s="91"/>
    </row>
    <row r="42" spans="1:8" ht="12.75" customHeight="1">
      <c r="A42" s="11">
        <v>37</v>
      </c>
      <c r="B42" s="19">
        <f>IF('My order'!B65="","",'My order'!B65)</f>
      </c>
      <c r="C42" s="19">
        <f>IF('My order'!C65="","",'My order'!C65)</f>
      </c>
      <c r="D42" s="21">
        <f>IF('My order'!D65="","",'My order'!D65)</f>
      </c>
      <c r="E42" s="19">
        <f>IF('My order'!E65="","",'My order'!E65)</f>
      </c>
      <c r="F42" s="19">
        <f>IF('My order'!F65="","",'My order'!F65)</f>
      </c>
      <c r="G42" s="91">
        <f>IF('My order'!G65:H65="","",'My order'!G65:H65)</f>
      </c>
      <c r="H42" s="91"/>
    </row>
    <row r="43" spans="1:8" ht="12.75" customHeight="1">
      <c r="A43" s="11">
        <v>38</v>
      </c>
      <c r="B43" s="19">
        <f>IF('My order'!B66="","",'My order'!B66)</f>
      </c>
      <c r="C43" s="19">
        <f>IF('My order'!C66="","",'My order'!C66)</f>
      </c>
      <c r="D43" s="21">
        <f>IF('My order'!D66="","",'My order'!D66)</f>
      </c>
      <c r="E43" s="19">
        <f>IF('My order'!E66="","",'My order'!E66)</f>
      </c>
      <c r="F43" s="19">
        <f>IF('My order'!F66="","",'My order'!F66)</f>
      </c>
      <c r="G43" s="91">
        <f>IF('My order'!G66:H66="","",'My order'!G66:H66)</f>
      </c>
      <c r="H43" s="91"/>
    </row>
    <row r="44" spans="1:8" ht="12.75" customHeight="1">
      <c r="A44" s="11">
        <v>39</v>
      </c>
      <c r="B44" s="19">
        <f>IF('My order'!B67="","",'My order'!B67)</f>
      </c>
      <c r="C44" s="19">
        <f>IF('My order'!C67="","",'My order'!C67)</f>
      </c>
      <c r="D44" s="21">
        <f>IF('My order'!D67="","",'My order'!D67)</f>
      </c>
      <c r="E44" s="19">
        <f>IF('My order'!E67="","",'My order'!E67)</f>
      </c>
      <c r="F44" s="19">
        <f>IF('My order'!F67="","",'My order'!F67)</f>
      </c>
      <c r="G44" s="91">
        <f>IF('My order'!G67:H67="","",'My order'!G67:H67)</f>
      </c>
      <c r="H44" s="91"/>
    </row>
    <row r="45" spans="1:8" ht="12.75" customHeight="1">
      <c r="A45" s="11">
        <v>40</v>
      </c>
      <c r="B45" s="19">
        <f>IF('My order'!B68="","",'My order'!B68)</f>
      </c>
      <c r="C45" s="19">
        <f>IF('My order'!C68="","",'My order'!C68)</f>
      </c>
      <c r="D45" s="21">
        <f>IF('My order'!D68="","",'My order'!D68)</f>
      </c>
      <c r="E45" s="19">
        <f>IF('My order'!E68="","",'My order'!E68)</f>
      </c>
      <c r="F45" s="19">
        <f>IF('My order'!F68="","",'My order'!F68)</f>
      </c>
      <c r="G45" s="91">
        <f>IF('My order'!G68:H68="","",'My order'!G68:H68)</f>
      </c>
      <c r="H45" s="91"/>
    </row>
    <row r="46" spans="1:8" ht="12.75" customHeight="1">
      <c r="A46" s="11">
        <v>41</v>
      </c>
      <c r="B46" s="19">
        <f>IF('My order'!B69="","",'My order'!B69)</f>
      </c>
      <c r="C46" s="19">
        <f>IF('My order'!C69="","",'My order'!C69)</f>
      </c>
      <c r="D46" s="21">
        <f>IF('My order'!D69="","",'My order'!D69)</f>
      </c>
      <c r="E46" s="19">
        <f>IF('My order'!E69="","",'My order'!E69)</f>
      </c>
      <c r="F46" s="19">
        <f>IF('My order'!F69="","",'My order'!F69)</f>
      </c>
      <c r="G46" s="91">
        <f>IF('My order'!G69:H69="","",'My order'!G69:H69)</f>
      </c>
      <c r="H46" s="91"/>
    </row>
    <row r="47" spans="1:8" ht="12.75" customHeight="1">
      <c r="A47" s="11">
        <v>42</v>
      </c>
      <c r="B47" s="19">
        <f>IF('My order'!B70="","",'My order'!B70)</f>
      </c>
      <c r="C47" s="19">
        <f>IF('My order'!C70="","",'My order'!C70)</f>
      </c>
      <c r="D47" s="21">
        <f>IF('My order'!D70="","",'My order'!D70)</f>
      </c>
      <c r="E47" s="19">
        <f>IF('My order'!E70="","",'My order'!E70)</f>
      </c>
      <c r="F47" s="19">
        <f>IF('My order'!F70="","",'My order'!F70)</f>
      </c>
      <c r="G47" s="91">
        <f>IF('My order'!G70:H70="","",'My order'!G70:H70)</f>
      </c>
      <c r="H47" s="91"/>
    </row>
    <row r="48" spans="1:8" ht="12.75" customHeight="1">
      <c r="A48" s="11">
        <v>43</v>
      </c>
      <c r="B48" s="19">
        <f>IF('My order'!B71="","",'My order'!B71)</f>
      </c>
      <c r="C48" s="19">
        <f>IF('My order'!C71="","",'My order'!C71)</f>
      </c>
      <c r="D48" s="21">
        <f>IF('My order'!D71="","",'My order'!D71)</f>
      </c>
      <c r="E48" s="19">
        <f>IF('My order'!E71="","",'My order'!E71)</f>
      </c>
      <c r="F48" s="19">
        <f>IF('My order'!F71="","",'My order'!F71)</f>
      </c>
      <c r="G48" s="91">
        <f>IF('My order'!G71:H71="","",'My order'!G71:H71)</f>
      </c>
      <c r="H48" s="91"/>
    </row>
    <row r="49" spans="1:8" ht="12.75" customHeight="1">
      <c r="A49" s="11">
        <v>44</v>
      </c>
      <c r="B49" s="19">
        <f>IF('My order'!B72="","",'My order'!B72)</f>
      </c>
      <c r="C49" s="19">
        <f>IF('My order'!C72="","",'My order'!C72)</f>
      </c>
      <c r="D49" s="21">
        <f>IF('My order'!D72="","",'My order'!D72)</f>
      </c>
      <c r="E49" s="19">
        <f>IF('My order'!E72="","",'My order'!E72)</f>
      </c>
      <c r="F49" s="19">
        <f>IF('My order'!F72="","",'My order'!F72)</f>
      </c>
      <c r="G49" s="91">
        <f>IF('My order'!G72:H72="","",'My order'!G72:H72)</f>
      </c>
      <c r="H49" s="91"/>
    </row>
    <row r="50" spans="1:8" ht="12.75" customHeight="1">
      <c r="A50" s="11">
        <v>45</v>
      </c>
      <c r="B50" s="19">
        <f>IF('My order'!B73="","",'My order'!B73)</f>
      </c>
      <c r="C50" s="19">
        <f>IF('My order'!C73="","",'My order'!C73)</f>
      </c>
      <c r="D50" s="21">
        <f>IF('My order'!D73="","",'My order'!D73)</f>
      </c>
      <c r="E50" s="19">
        <f>IF('My order'!E73="","",'My order'!E73)</f>
      </c>
      <c r="F50" s="19">
        <f>IF('My order'!F73="","",'My order'!F73)</f>
      </c>
      <c r="G50" s="91">
        <f>IF('My order'!G73:H73="","",'My order'!G73:H73)</f>
      </c>
      <c r="H50" s="91"/>
    </row>
    <row r="51" spans="1:8" ht="12.75" customHeight="1">
      <c r="A51" s="11">
        <v>46</v>
      </c>
      <c r="B51" s="19">
        <f>IF('My order'!B74="","",'My order'!B74)</f>
      </c>
      <c r="C51" s="19">
        <f>IF('My order'!C74="","",'My order'!C74)</f>
      </c>
      <c r="D51" s="21">
        <f>IF('My order'!D74="","",'My order'!D74)</f>
      </c>
      <c r="E51" s="19">
        <f>IF('My order'!E74="","",'My order'!E74)</f>
      </c>
      <c r="F51" s="19">
        <f>IF('My order'!F74="","",'My order'!F74)</f>
      </c>
      <c r="G51" s="91">
        <f>IF('My order'!G74:H74="","",'My order'!G74:H74)</f>
      </c>
      <c r="H51" s="91"/>
    </row>
    <row r="52" spans="1:8" ht="12.75" customHeight="1">
      <c r="A52" s="11">
        <v>47</v>
      </c>
      <c r="B52" s="19">
        <f>IF('My order'!B75="","",'My order'!B75)</f>
      </c>
      <c r="C52" s="19">
        <f>IF('My order'!C75="","",'My order'!C75)</f>
      </c>
      <c r="D52" s="21">
        <f>IF('My order'!D75="","",'My order'!D75)</f>
      </c>
      <c r="E52" s="19">
        <f>IF('My order'!E75="","",'My order'!E75)</f>
      </c>
      <c r="F52" s="19">
        <f>IF('My order'!F75="","",'My order'!F75)</f>
      </c>
      <c r="G52" s="91">
        <f>IF('My order'!G75:H75="","",'My order'!G75:H75)</f>
      </c>
      <c r="H52" s="91"/>
    </row>
    <row r="53" spans="1:8" ht="12.75" customHeight="1">
      <c r="A53" s="11">
        <v>48</v>
      </c>
      <c r="B53" s="19">
        <f>IF('My order'!B76="","",'My order'!B76)</f>
      </c>
      <c r="C53" s="19">
        <f>IF('My order'!C76="","",'My order'!C76)</f>
      </c>
      <c r="D53" s="21">
        <f>IF('My order'!D76="","",'My order'!D76)</f>
      </c>
      <c r="E53" s="19">
        <f>IF('My order'!E76="","",'My order'!E76)</f>
      </c>
      <c r="F53" s="19">
        <f>IF('My order'!F76="","",'My order'!F76)</f>
      </c>
      <c r="G53" s="91">
        <f>IF('My order'!G76:H76="","",'My order'!G76:H76)</f>
      </c>
      <c r="H53" s="91"/>
    </row>
    <row r="54" spans="1:8" ht="12.75" customHeight="1">
      <c r="A54" s="11">
        <v>49</v>
      </c>
      <c r="B54" s="19">
        <f>IF('My order'!B77="","",'My order'!B77)</f>
      </c>
      <c r="C54" s="19">
        <f>IF('My order'!C77="","",'My order'!C77)</f>
      </c>
      <c r="D54" s="21">
        <f>IF('My order'!D77="","",'My order'!D77)</f>
      </c>
      <c r="E54" s="19">
        <f>IF('My order'!E77="","",'My order'!E77)</f>
      </c>
      <c r="F54" s="19">
        <f>IF('My order'!F77="","",'My order'!F77)</f>
      </c>
      <c r="G54" s="91">
        <f>IF('My order'!G77:H77="","",'My order'!G77:H77)</f>
      </c>
      <c r="H54" s="91"/>
    </row>
    <row r="55" spans="1:8" ht="12.75" customHeight="1">
      <c r="A55" s="11">
        <v>50</v>
      </c>
      <c r="B55" s="19">
        <f>IF('My order'!B78="","",'My order'!B78)</f>
      </c>
      <c r="C55" s="19">
        <f>IF('My order'!C78="","",'My order'!C78)</f>
      </c>
      <c r="D55" s="21">
        <f>IF('My order'!D78="","",'My order'!D78)</f>
      </c>
      <c r="E55" s="19">
        <f>IF('My order'!E78="","",'My order'!E78)</f>
      </c>
      <c r="F55" s="19">
        <f>IF('My order'!F78="","",'My order'!F78)</f>
      </c>
      <c r="G55" s="91">
        <f>IF('My order'!G78:H78="","",'My order'!G78:H78)</f>
      </c>
      <c r="H55" s="91"/>
    </row>
    <row r="56" spans="1:8" ht="12.75" customHeight="1">
      <c r="A56" s="11">
        <v>51</v>
      </c>
      <c r="B56" s="19">
        <f>IF('My order'!B79="","",'My order'!B79)</f>
      </c>
      <c r="C56" s="19">
        <f>IF('My order'!C79="","",'My order'!C79)</f>
      </c>
      <c r="D56" s="21">
        <f>IF('My order'!D79="","",'My order'!D79)</f>
      </c>
      <c r="E56" s="19">
        <f>IF('My order'!E79="","",'My order'!E79)</f>
      </c>
      <c r="F56" s="19">
        <f>IF('My order'!F79="","",'My order'!F79)</f>
      </c>
      <c r="G56" s="91">
        <f>IF('My order'!G79:H79="","",'My order'!G79:H79)</f>
      </c>
      <c r="H56" s="91"/>
    </row>
    <row r="57" spans="1:8" ht="12.75" customHeight="1">
      <c r="A57" s="11">
        <v>52</v>
      </c>
      <c r="B57" s="19">
        <f>IF('My order'!B80="","",'My order'!B80)</f>
      </c>
      <c r="C57" s="19">
        <f>IF('My order'!C80="","",'My order'!C80)</f>
      </c>
      <c r="D57" s="21">
        <f>IF('My order'!D80="","",'My order'!D80)</f>
      </c>
      <c r="E57" s="19">
        <f>IF('My order'!E80="","",'My order'!E80)</f>
      </c>
      <c r="F57" s="19">
        <f>IF('My order'!F80="","",'My order'!F80)</f>
      </c>
      <c r="G57" s="91">
        <f>IF('My order'!G80:H80="","",'My order'!G80:H80)</f>
      </c>
      <c r="H57" s="91"/>
    </row>
    <row r="58" spans="1:8" ht="12.75" customHeight="1">
      <c r="A58" s="11">
        <v>53</v>
      </c>
      <c r="B58" s="19">
        <f>IF('My order'!B81="","",'My order'!B81)</f>
      </c>
      <c r="C58" s="19">
        <f>IF('My order'!C81="","",'My order'!C81)</f>
      </c>
      <c r="D58" s="21">
        <f>IF('My order'!D81="","",'My order'!D81)</f>
      </c>
      <c r="E58" s="19">
        <f>IF('My order'!E81="","",'My order'!E81)</f>
      </c>
      <c r="F58" s="19">
        <f>IF('My order'!F81="","",'My order'!F81)</f>
      </c>
      <c r="G58" s="91">
        <f>IF('My order'!G81:H81="","",'My order'!G81:H81)</f>
      </c>
      <c r="H58" s="91"/>
    </row>
    <row r="59" spans="1:8" ht="12.75" customHeight="1">
      <c r="A59" s="11">
        <v>54</v>
      </c>
      <c r="B59" s="19">
        <f>IF('My order'!B82="","",'My order'!B82)</f>
      </c>
      <c r="C59" s="19">
        <f>IF('My order'!C82="","",'My order'!C82)</f>
      </c>
      <c r="D59" s="21">
        <f>IF('My order'!D82="","",'My order'!D82)</f>
      </c>
      <c r="E59" s="19">
        <f>IF('My order'!E82="","",'My order'!E82)</f>
      </c>
      <c r="F59" s="19">
        <f>IF('My order'!F82="","",'My order'!F82)</f>
      </c>
      <c r="G59" s="91">
        <f>IF('My order'!G82:H82="","",'My order'!G82:H82)</f>
      </c>
      <c r="H59" s="91"/>
    </row>
    <row r="60" spans="1:8" ht="12.75" customHeight="1">
      <c r="A60" s="11">
        <v>55</v>
      </c>
      <c r="B60" s="19">
        <f>IF('My order'!B83="","",'My order'!B83)</f>
      </c>
      <c r="C60" s="19">
        <f>IF('My order'!C83="","",'My order'!C83)</f>
      </c>
      <c r="D60" s="21">
        <f>IF('My order'!D83="","",'My order'!D83)</f>
      </c>
      <c r="E60" s="19">
        <f>IF('My order'!E83="","",'My order'!E83)</f>
      </c>
      <c r="F60" s="19">
        <f>IF('My order'!F83="","",'My order'!F83)</f>
      </c>
      <c r="G60" s="91">
        <f>IF('My order'!G83:H83="","",'My order'!G83:H83)</f>
      </c>
      <c r="H60" s="91"/>
    </row>
    <row r="61" spans="1:8" ht="12.75" customHeight="1">
      <c r="A61" s="11">
        <v>56</v>
      </c>
      <c r="B61" s="19">
        <f>IF('My order'!B84="","",'My order'!B84)</f>
      </c>
      <c r="C61" s="19">
        <f>IF('My order'!C84="","",'My order'!C84)</f>
      </c>
      <c r="D61" s="21">
        <f>IF('My order'!D84="","",'My order'!D84)</f>
      </c>
      <c r="E61" s="19">
        <f>IF('My order'!E84="","",'My order'!E84)</f>
      </c>
      <c r="F61" s="19">
        <f>IF('My order'!F84="","",'My order'!F84)</f>
      </c>
      <c r="G61" s="91">
        <f>IF('My order'!G84:H84="","",'My order'!G84:H84)</f>
      </c>
      <c r="H61" s="91"/>
    </row>
    <row r="62" spans="1:8" ht="12.75" customHeight="1">
      <c r="A62" s="11">
        <v>57</v>
      </c>
      <c r="B62" s="19">
        <f>IF('My order'!B85="","",'My order'!B85)</f>
      </c>
      <c r="C62" s="19">
        <f>IF('My order'!C85="","",'My order'!C85)</f>
      </c>
      <c r="D62" s="21">
        <f>IF('My order'!D85="","",'My order'!D85)</f>
      </c>
      <c r="E62" s="19">
        <f>IF('My order'!E85="","",'My order'!E85)</f>
      </c>
      <c r="F62" s="19">
        <f>IF('My order'!F85="","",'My order'!F85)</f>
      </c>
      <c r="G62" s="91">
        <f>IF('My order'!G85:H85="","",'My order'!G85:H85)</f>
      </c>
      <c r="H62" s="91"/>
    </row>
    <row r="63" spans="1:8" ht="12.75" customHeight="1">
      <c r="A63" s="11">
        <v>58</v>
      </c>
      <c r="B63" s="19">
        <f>IF('My order'!B86="","",'My order'!B86)</f>
      </c>
      <c r="C63" s="19">
        <f>IF('My order'!C86="","",'My order'!C86)</f>
      </c>
      <c r="D63" s="21">
        <f>IF('My order'!D86="","",'My order'!D86)</f>
      </c>
      <c r="E63" s="19">
        <f>IF('My order'!E86="","",'My order'!E86)</f>
      </c>
      <c r="F63" s="19">
        <f>IF('My order'!F86="","",'My order'!F86)</f>
      </c>
      <c r="G63" s="91">
        <f>IF('My order'!G86:H86="","",'My order'!G86:H86)</f>
      </c>
      <c r="H63" s="91"/>
    </row>
    <row r="64" spans="1:8" ht="12.75" customHeight="1">
      <c r="A64" s="11">
        <v>59</v>
      </c>
      <c r="B64" s="19">
        <f>IF('My order'!B87="","",'My order'!B87)</f>
      </c>
      <c r="C64" s="19">
        <f>IF('My order'!C87="","",'My order'!C87)</f>
      </c>
      <c r="D64" s="21">
        <f>IF('My order'!D87="","",'My order'!D87)</f>
      </c>
      <c r="E64" s="19">
        <f>IF('My order'!E87="","",'My order'!E87)</f>
      </c>
      <c r="F64" s="19">
        <f>IF('My order'!F87="","",'My order'!F87)</f>
      </c>
      <c r="G64" s="91">
        <f>IF('My order'!G87:H87="","",'My order'!G87:H87)</f>
      </c>
      <c r="H64" s="91"/>
    </row>
    <row r="65" spans="1:8" ht="12.75" customHeight="1">
      <c r="A65" s="11">
        <v>60</v>
      </c>
      <c r="B65" s="19">
        <f>IF('My order'!B88="","",'My order'!B88)</f>
      </c>
      <c r="C65" s="19">
        <f>IF('My order'!C88="","",'My order'!C88)</f>
      </c>
      <c r="D65" s="21">
        <f>IF('My order'!D88="","",'My order'!D88)</f>
      </c>
      <c r="E65" s="19">
        <f>IF('My order'!E88="","",'My order'!E88)</f>
      </c>
      <c r="F65" s="19">
        <f>IF('My order'!F88="","",'My order'!F88)</f>
      </c>
      <c r="G65" s="91">
        <f>IF('My order'!G88:H88="","",'My order'!G88:H88)</f>
      </c>
      <c r="H65" s="91"/>
    </row>
    <row r="66" spans="1:8" ht="12.75" customHeight="1">
      <c r="A66" s="11">
        <v>61</v>
      </c>
      <c r="B66" s="19">
        <f>IF('My order'!B89="","",'My order'!B89)</f>
      </c>
      <c r="C66" s="19">
        <f>IF('My order'!C89="","",'My order'!C89)</f>
      </c>
      <c r="D66" s="21">
        <f>IF('My order'!D89="","",'My order'!D89)</f>
      </c>
      <c r="E66" s="19">
        <f>IF('My order'!E89="","",'My order'!E89)</f>
      </c>
      <c r="F66" s="19">
        <f>IF('My order'!F89="","",'My order'!F89)</f>
      </c>
      <c r="G66" s="91">
        <f>IF('My order'!G89:H89="","",'My order'!G89:H89)</f>
      </c>
      <c r="H66" s="91"/>
    </row>
    <row r="67" spans="1:8" ht="12.75" customHeight="1">
      <c r="A67" s="11">
        <v>62</v>
      </c>
      <c r="B67" s="19">
        <f>IF('My order'!B90="","",'My order'!B90)</f>
      </c>
      <c r="C67" s="19">
        <f>IF('My order'!C90="","",'My order'!C90)</f>
      </c>
      <c r="D67" s="21">
        <f>IF('My order'!D90="","",'My order'!D90)</f>
      </c>
      <c r="E67" s="19">
        <f>IF('My order'!E90="","",'My order'!E90)</f>
      </c>
      <c r="F67" s="19">
        <f>IF('My order'!F90="","",'My order'!F90)</f>
      </c>
      <c r="G67" s="91">
        <f>IF('My order'!G90:H90="","",'My order'!G90:H90)</f>
      </c>
      <c r="H67" s="91"/>
    </row>
    <row r="68" spans="1:8" ht="12.75" customHeight="1">
      <c r="A68" s="11">
        <v>63</v>
      </c>
      <c r="B68" s="19">
        <f>IF('My order'!B91="","",'My order'!B91)</f>
      </c>
      <c r="C68" s="19">
        <f>IF('My order'!C91="","",'My order'!C91)</f>
      </c>
      <c r="D68" s="21">
        <f>IF('My order'!D91="","",'My order'!D91)</f>
      </c>
      <c r="E68" s="19">
        <f>IF('My order'!E91="","",'My order'!E91)</f>
      </c>
      <c r="F68" s="19">
        <f>IF('My order'!F91="","",'My order'!F91)</f>
      </c>
      <c r="G68" s="91">
        <f>IF('My order'!G91:H91="","",'My order'!G91:H91)</f>
      </c>
      <c r="H68" s="91"/>
    </row>
    <row r="69" spans="1:8" ht="12.75" customHeight="1">
      <c r="A69" s="11">
        <v>64</v>
      </c>
      <c r="B69" s="19">
        <f>IF('My order'!B92="","",'My order'!B92)</f>
      </c>
      <c r="C69" s="19">
        <f>IF('My order'!C92="","",'My order'!C92)</f>
      </c>
      <c r="D69" s="21">
        <f>IF('My order'!D92="","",'My order'!D92)</f>
      </c>
      <c r="E69" s="19">
        <f>IF('My order'!E92="","",'My order'!E92)</f>
      </c>
      <c r="F69" s="19">
        <f>IF('My order'!F92="","",'My order'!F92)</f>
      </c>
      <c r="G69" s="91">
        <f>IF('My order'!G92:H92="","",'My order'!G92:H92)</f>
      </c>
      <c r="H69" s="91"/>
    </row>
    <row r="70" spans="1:8" ht="12.75" customHeight="1">
      <c r="A70" s="11">
        <v>65</v>
      </c>
      <c r="B70" s="19">
        <f>IF('My order'!B93="","",'My order'!B93)</f>
      </c>
      <c r="C70" s="19">
        <f>IF('My order'!C93="","",'My order'!C93)</f>
      </c>
      <c r="D70" s="21">
        <f>IF('My order'!D93="","",'My order'!D93)</f>
      </c>
      <c r="E70" s="19">
        <f>IF('My order'!E93="","",'My order'!E93)</f>
      </c>
      <c r="F70" s="19">
        <f>IF('My order'!F93="","",'My order'!F93)</f>
      </c>
      <c r="G70" s="91">
        <f>IF('My order'!G93:H93="","",'My order'!G93:H93)</f>
      </c>
      <c r="H70" s="91"/>
    </row>
    <row r="71" spans="1:8" ht="12.75" customHeight="1">
      <c r="A71" s="11">
        <v>66</v>
      </c>
      <c r="B71" s="19">
        <f>IF('My order'!B94="","",'My order'!B94)</f>
      </c>
      <c r="C71" s="19">
        <f>IF('My order'!C94="","",'My order'!C94)</f>
      </c>
      <c r="D71" s="21">
        <f>IF('My order'!D94="","",'My order'!D94)</f>
      </c>
      <c r="E71" s="19">
        <f>IF('My order'!E94="","",'My order'!E94)</f>
      </c>
      <c r="F71" s="19">
        <f>IF('My order'!F94="","",'My order'!F94)</f>
      </c>
      <c r="G71" s="91">
        <f>IF('My order'!G94:H94="","",'My order'!G94:H94)</f>
      </c>
      <c r="H71" s="91"/>
    </row>
    <row r="72" spans="1:8" ht="12.75" customHeight="1">
      <c r="A72" s="11">
        <v>67</v>
      </c>
      <c r="B72" s="19">
        <f>IF('My order'!B95="","",'My order'!B95)</f>
      </c>
      <c r="C72" s="19">
        <f>IF('My order'!C95="","",'My order'!C95)</f>
      </c>
      <c r="D72" s="21">
        <f>IF('My order'!D95="","",'My order'!D95)</f>
      </c>
      <c r="E72" s="19">
        <f>IF('My order'!E95="","",'My order'!E95)</f>
      </c>
      <c r="F72" s="19">
        <f>IF('My order'!F95="","",'My order'!F95)</f>
      </c>
      <c r="G72" s="91">
        <f>IF('My order'!G95:H95="","",'My order'!G95:H95)</f>
      </c>
      <c r="H72" s="91"/>
    </row>
    <row r="73" spans="1:8" ht="12.75" customHeight="1">
      <c r="A73" s="11">
        <v>68</v>
      </c>
      <c r="B73" s="19">
        <f>IF('My order'!B96="","",'My order'!B96)</f>
      </c>
      <c r="C73" s="19">
        <f>IF('My order'!C96="","",'My order'!C96)</f>
      </c>
      <c r="D73" s="21">
        <f>IF('My order'!D96="","",'My order'!D96)</f>
      </c>
      <c r="E73" s="19">
        <f>IF('My order'!E96="","",'My order'!E96)</f>
      </c>
      <c r="F73" s="19">
        <f>IF('My order'!F96="","",'My order'!F96)</f>
      </c>
      <c r="G73" s="91">
        <f>IF('My order'!G96:H96="","",'My order'!G96:H96)</f>
      </c>
      <c r="H73" s="91"/>
    </row>
    <row r="74" spans="1:8" ht="12.75" customHeight="1">
      <c r="A74" s="11">
        <v>69</v>
      </c>
      <c r="B74" s="19">
        <f>IF('My order'!B97="","",'My order'!B97)</f>
      </c>
      <c r="C74" s="19">
        <f>IF('My order'!C97="","",'My order'!C97)</f>
      </c>
      <c r="D74" s="21">
        <f>IF('My order'!D97="","",'My order'!D97)</f>
      </c>
      <c r="E74" s="19">
        <f>IF('My order'!E97="","",'My order'!E97)</f>
      </c>
      <c r="F74" s="19">
        <f>IF('My order'!F97="","",'My order'!F97)</f>
      </c>
      <c r="G74" s="91">
        <f>IF('My order'!G97:H97="","",'My order'!G97:H97)</f>
      </c>
      <c r="H74" s="91"/>
    </row>
    <row r="75" spans="1:8" ht="12.75" customHeight="1">
      <c r="A75" s="11">
        <v>70</v>
      </c>
      <c r="B75" s="19">
        <f>IF('My order'!B98="","",'My order'!B98)</f>
      </c>
      <c r="C75" s="19">
        <f>IF('My order'!C98="","",'My order'!C98)</f>
      </c>
      <c r="D75" s="21">
        <f>IF('My order'!D98="","",'My order'!D98)</f>
      </c>
      <c r="E75" s="19">
        <f>IF('My order'!E98="","",'My order'!E98)</f>
      </c>
      <c r="F75" s="19">
        <f>IF('My order'!F98="","",'My order'!F98)</f>
      </c>
      <c r="G75" s="91">
        <f>IF('My order'!G98:H98="","",'My order'!G98:H98)</f>
      </c>
      <c r="H75" s="91"/>
    </row>
    <row r="76" spans="1:8" ht="12.75" customHeight="1">
      <c r="A76" s="11">
        <v>71</v>
      </c>
      <c r="B76" s="19">
        <f>IF('My order'!B99="","",'My order'!B99)</f>
      </c>
      <c r="C76" s="19">
        <f>IF('My order'!C99="","",'My order'!C99)</f>
      </c>
      <c r="D76" s="21">
        <f>IF('My order'!D99="","",'My order'!D99)</f>
      </c>
      <c r="E76" s="19">
        <f>IF('My order'!E99="","",'My order'!E99)</f>
      </c>
      <c r="F76" s="19">
        <f>IF('My order'!F99="","",'My order'!F99)</f>
      </c>
      <c r="G76" s="91">
        <f>IF('My order'!G99:H99="","",'My order'!G99:H99)</f>
      </c>
      <c r="H76" s="91"/>
    </row>
    <row r="77" spans="1:8" ht="12.75" customHeight="1">
      <c r="A77" s="11">
        <v>72</v>
      </c>
      <c r="B77" s="19">
        <f>IF('My order'!B100="","",'My order'!B100)</f>
      </c>
      <c r="C77" s="19">
        <f>IF('My order'!C100="","",'My order'!C100)</f>
      </c>
      <c r="D77" s="21">
        <f>IF('My order'!D100="","",'My order'!D100)</f>
      </c>
      <c r="E77" s="19">
        <f>IF('My order'!E100="","",'My order'!E100)</f>
      </c>
      <c r="F77" s="19">
        <f>IF('My order'!F100="","",'My order'!F100)</f>
      </c>
      <c r="G77" s="91">
        <f>IF('My order'!G100:H100="","",'My order'!G100:H100)</f>
      </c>
      <c r="H77" s="91"/>
    </row>
    <row r="78" spans="1:8" ht="12.75" customHeight="1">
      <c r="A78" s="11">
        <v>73</v>
      </c>
      <c r="B78" s="19">
        <f>IF('My order'!B101="","",'My order'!B101)</f>
      </c>
      <c r="C78" s="19">
        <f>IF('My order'!C101="","",'My order'!C101)</f>
      </c>
      <c r="D78" s="21">
        <f>IF('My order'!D101="","",'My order'!D101)</f>
      </c>
      <c r="E78" s="19">
        <f>IF('My order'!E101="","",'My order'!E101)</f>
      </c>
      <c r="F78" s="19">
        <f>IF('My order'!F101="","",'My order'!F101)</f>
      </c>
      <c r="G78" s="91">
        <f>IF('My order'!G101:H101="","",'My order'!G101:H101)</f>
      </c>
      <c r="H78" s="91"/>
    </row>
    <row r="79" spans="1:8" ht="12.75" customHeight="1">
      <c r="A79" s="11">
        <v>74</v>
      </c>
      <c r="B79" s="19">
        <f>IF('My order'!B102="","",'My order'!B102)</f>
      </c>
      <c r="C79" s="19">
        <f>IF('My order'!C102="","",'My order'!C102)</f>
      </c>
      <c r="D79" s="21">
        <f>IF('My order'!D102="","",'My order'!D102)</f>
      </c>
      <c r="E79" s="19">
        <f>IF('My order'!E102="","",'My order'!E102)</f>
      </c>
      <c r="F79" s="19">
        <f>IF('My order'!F102="","",'My order'!F102)</f>
      </c>
      <c r="G79" s="91">
        <f>IF('My order'!G102:H102="","",'My order'!G102:H102)</f>
      </c>
      <c r="H79" s="91"/>
    </row>
    <row r="80" spans="1:8" ht="12.75" customHeight="1">
      <c r="A80" s="11">
        <v>75</v>
      </c>
      <c r="B80" s="19">
        <f>IF('My order'!B103="","",'My order'!B103)</f>
      </c>
      <c r="C80" s="19">
        <f>IF('My order'!C103="","",'My order'!C103)</f>
      </c>
      <c r="D80" s="21">
        <f>IF('My order'!D103="","",'My order'!D103)</f>
      </c>
      <c r="E80" s="19">
        <f>IF('My order'!E103="","",'My order'!E103)</f>
      </c>
      <c r="F80" s="19">
        <f>IF('My order'!F103="","",'My order'!F103)</f>
      </c>
      <c r="G80" s="91">
        <f>IF('My order'!G103:H103="","",'My order'!G103:H103)</f>
      </c>
      <c r="H80" s="91"/>
    </row>
    <row r="81" spans="1:8" ht="12.75" customHeight="1">
      <c r="A81" s="11">
        <v>76</v>
      </c>
      <c r="B81" s="19">
        <f>IF('My order'!B104="","",'My order'!B104)</f>
      </c>
      <c r="C81" s="19">
        <f>IF('My order'!C104="","",'My order'!C104)</f>
      </c>
      <c r="D81" s="21">
        <f>IF('My order'!D104="","",'My order'!D104)</f>
      </c>
      <c r="E81" s="19">
        <f>IF('My order'!E104="","",'My order'!E104)</f>
      </c>
      <c r="F81" s="19">
        <f>IF('My order'!F104="","",'My order'!F104)</f>
      </c>
      <c r="G81" s="91">
        <f>IF('My order'!G104:H104="","",'My order'!G104:H104)</f>
      </c>
      <c r="H81" s="91"/>
    </row>
    <row r="82" spans="1:8" ht="12.75" customHeight="1">
      <c r="A82" s="11">
        <v>77</v>
      </c>
      <c r="B82" s="19">
        <f>IF('My order'!B105="","",'My order'!B105)</f>
      </c>
      <c r="C82" s="19">
        <f>IF('My order'!C105="","",'My order'!C105)</f>
      </c>
      <c r="D82" s="21">
        <f>IF('My order'!D105="","",'My order'!D105)</f>
      </c>
      <c r="E82" s="19">
        <f>IF('My order'!E105="","",'My order'!E105)</f>
      </c>
      <c r="F82" s="19">
        <f>IF('My order'!F105="","",'My order'!F105)</f>
      </c>
      <c r="G82" s="91">
        <f>IF('My order'!G105:H105="","",'My order'!G105:H105)</f>
      </c>
      <c r="H82" s="91"/>
    </row>
    <row r="83" spans="1:8" ht="12.75" customHeight="1">
      <c r="A83" s="11">
        <v>78</v>
      </c>
      <c r="B83" s="19">
        <f>IF('My order'!B106="","",'My order'!B106)</f>
      </c>
      <c r="C83" s="19">
        <f>IF('My order'!C106="","",'My order'!C106)</f>
      </c>
      <c r="D83" s="21">
        <f>IF('My order'!D106="","",'My order'!D106)</f>
      </c>
      <c r="E83" s="19">
        <f>IF('My order'!E106="","",'My order'!E106)</f>
      </c>
      <c r="F83" s="19">
        <f>IF('My order'!F106="","",'My order'!F106)</f>
      </c>
      <c r="G83" s="91">
        <f>IF('My order'!G106:H106="","",'My order'!G106:H106)</f>
      </c>
      <c r="H83" s="91"/>
    </row>
    <row r="84" spans="1:8" ht="12.75" customHeight="1">
      <c r="A84" s="11">
        <v>79</v>
      </c>
      <c r="B84" s="19">
        <f>IF('My order'!B107="","",'My order'!B107)</f>
      </c>
      <c r="C84" s="19">
        <f>IF('My order'!C107="","",'My order'!C107)</f>
      </c>
      <c r="D84" s="21">
        <f>IF('My order'!D107="","",'My order'!D107)</f>
      </c>
      <c r="E84" s="19">
        <f>IF('My order'!E107="","",'My order'!E107)</f>
      </c>
      <c r="F84" s="19">
        <f>IF('My order'!F107="","",'My order'!F107)</f>
      </c>
      <c r="G84" s="91">
        <f>IF('My order'!G107:H107="","",'My order'!G107:H107)</f>
      </c>
      <c r="H84" s="91"/>
    </row>
    <row r="85" spans="1:8" ht="12.75" customHeight="1">
      <c r="A85" s="11">
        <v>80</v>
      </c>
      <c r="B85" s="19">
        <f>IF('My order'!B108="","",'My order'!B108)</f>
      </c>
      <c r="C85" s="19">
        <f>IF('My order'!C108="","",'My order'!C108)</f>
      </c>
      <c r="D85" s="21">
        <f>IF('My order'!D108="","",'My order'!D108)</f>
      </c>
      <c r="E85" s="19">
        <f>IF('My order'!E108="","",'My order'!E108)</f>
      </c>
      <c r="F85" s="19">
        <f>IF('My order'!F108="","",'My order'!F108)</f>
      </c>
      <c r="G85" s="91">
        <f>IF('My order'!G108:H108="","",'My order'!G108:H108)</f>
      </c>
      <c r="H85" s="91"/>
    </row>
    <row r="86" spans="1:8" ht="12.75" customHeight="1">
      <c r="A86" s="11">
        <v>81</v>
      </c>
      <c r="B86" s="19">
        <f>IF('My order'!B109="","",'My order'!B109)</f>
      </c>
      <c r="C86" s="19">
        <f>IF('My order'!C109="","",'My order'!C109)</f>
      </c>
      <c r="D86" s="21">
        <f>IF('My order'!D109="","",'My order'!D109)</f>
      </c>
      <c r="E86" s="19">
        <f>IF('My order'!E109="","",'My order'!E109)</f>
      </c>
      <c r="F86" s="19">
        <f>IF('My order'!F109="","",'My order'!F109)</f>
      </c>
      <c r="G86" s="91">
        <f>IF('My order'!G109:H109="","",'My order'!G109:H109)</f>
      </c>
      <c r="H86" s="91"/>
    </row>
    <row r="87" spans="1:8" ht="12.75" customHeight="1">
      <c r="A87" s="11">
        <v>82</v>
      </c>
      <c r="B87" s="19">
        <f>IF('My order'!B110="","",'My order'!B110)</f>
      </c>
      <c r="C87" s="19">
        <f>IF('My order'!C110="","",'My order'!C110)</f>
      </c>
      <c r="D87" s="21">
        <f>IF('My order'!D110="","",'My order'!D110)</f>
      </c>
      <c r="E87" s="19">
        <f>IF('My order'!E110="","",'My order'!E110)</f>
      </c>
      <c r="F87" s="19">
        <f>IF('My order'!F110="","",'My order'!F110)</f>
      </c>
      <c r="G87" s="91">
        <f>IF('My order'!G110:H110="","",'My order'!G110:H110)</f>
      </c>
      <c r="H87" s="91"/>
    </row>
    <row r="88" spans="1:8" ht="12.75" customHeight="1">
      <c r="A88" s="11">
        <v>83</v>
      </c>
      <c r="B88" s="19">
        <f>IF('My order'!B111="","",'My order'!B111)</f>
      </c>
      <c r="C88" s="19">
        <f>IF('My order'!C111="","",'My order'!C111)</f>
      </c>
      <c r="D88" s="21">
        <f>IF('My order'!D111="","",'My order'!D111)</f>
      </c>
      <c r="E88" s="19">
        <f>IF('My order'!E111="","",'My order'!E111)</f>
      </c>
      <c r="F88" s="19">
        <f>IF('My order'!F111="","",'My order'!F111)</f>
      </c>
      <c r="G88" s="91">
        <f>IF('My order'!G111:H111="","",'My order'!G111:H111)</f>
      </c>
      <c r="H88" s="91"/>
    </row>
    <row r="89" spans="1:8" ht="12.75" customHeight="1">
      <c r="A89" s="11">
        <v>84</v>
      </c>
      <c r="B89" s="19">
        <f>IF('My order'!B112="","",'My order'!B112)</f>
      </c>
      <c r="C89" s="19">
        <f>IF('My order'!C112="","",'My order'!C112)</f>
      </c>
      <c r="D89" s="21">
        <f>IF('My order'!D112="","",'My order'!D112)</f>
      </c>
      <c r="E89" s="19">
        <f>IF('My order'!E112="","",'My order'!E112)</f>
      </c>
      <c r="F89" s="19">
        <f>IF('My order'!F112="","",'My order'!F112)</f>
      </c>
      <c r="G89" s="91">
        <f>IF('My order'!G112:H112="","",'My order'!G112:H112)</f>
      </c>
      <c r="H89" s="91"/>
    </row>
    <row r="90" spans="1:8" ht="12.75" customHeight="1">
      <c r="A90" s="11">
        <v>85</v>
      </c>
      <c r="B90" s="19">
        <f>IF('My order'!B113="","",'My order'!B113)</f>
      </c>
      <c r="C90" s="19">
        <f>IF('My order'!C113="","",'My order'!C113)</f>
      </c>
      <c r="D90" s="21">
        <f>IF('My order'!D113="","",'My order'!D113)</f>
      </c>
      <c r="E90" s="19">
        <f>IF('My order'!E113="","",'My order'!E113)</f>
      </c>
      <c r="F90" s="19">
        <f>IF('My order'!F113="","",'My order'!F113)</f>
      </c>
      <c r="G90" s="91">
        <f>IF('My order'!G113:H113="","",'My order'!G113:H113)</f>
      </c>
      <c r="H90" s="91"/>
    </row>
    <row r="91" spans="1:8" ht="12.75" customHeight="1">
      <c r="A91" s="11">
        <v>86</v>
      </c>
      <c r="B91" s="19">
        <f>IF('My order'!B114="","",'My order'!B114)</f>
      </c>
      <c r="C91" s="19">
        <f>IF('My order'!C114="","",'My order'!C114)</f>
      </c>
      <c r="D91" s="21">
        <f>IF('My order'!D114="","",'My order'!D114)</f>
      </c>
      <c r="E91" s="19">
        <f>IF('My order'!E114="","",'My order'!E114)</f>
      </c>
      <c r="F91" s="19">
        <f>IF('My order'!F114="","",'My order'!F114)</f>
      </c>
      <c r="G91" s="91">
        <f>IF('My order'!G114:H114="","",'My order'!G114:H114)</f>
      </c>
      <c r="H91" s="91"/>
    </row>
    <row r="92" spans="1:8" ht="12.75" customHeight="1">
      <c r="A92" s="11">
        <v>87</v>
      </c>
      <c r="B92" s="19">
        <f>IF('My order'!B115="","",'My order'!B115)</f>
      </c>
      <c r="C92" s="19">
        <f>IF('My order'!C115="","",'My order'!C115)</f>
      </c>
      <c r="D92" s="21">
        <f>IF('My order'!D115="","",'My order'!D115)</f>
      </c>
      <c r="E92" s="19">
        <f>IF('My order'!E115="","",'My order'!E115)</f>
      </c>
      <c r="F92" s="19">
        <f>IF('My order'!F115="","",'My order'!F115)</f>
      </c>
      <c r="G92" s="91">
        <f>IF('My order'!G115:H115="","",'My order'!G115:H115)</f>
      </c>
      <c r="H92" s="91"/>
    </row>
    <row r="93" spans="1:8" ht="12.75" customHeight="1">
      <c r="A93" s="11">
        <v>88</v>
      </c>
      <c r="B93" s="19">
        <f>IF('My order'!B116="","",'My order'!B116)</f>
      </c>
      <c r="C93" s="19">
        <f>IF('My order'!C116="","",'My order'!C116)</f>
      </c>
      <c r="D93" s="21">
        <f>IF('My order'!D116="","",'My order'!D116)</f>
      </c>
      <c r="E93" s="19">
        <f>IF('My order'!E116="","",'My order'!E116)</f>
      </c>
      <c r="F93" s="19">
        <f>IF('My order'!F116="","",'My order'!F116)</f>
      </c>
      <c r="G93" s="91">
        <f>IF('My order'!G116:H116="","",'My order'!G116:H116)</f>
      </c>
      <c r="H93" s="91"/>
    </row>
    <row r="94" spans="1:8" ht="12.75" customHeight="1">
      <c r="A94" s="11">
        <v>89</v>
      </c>
      <c r="B94" s="19">
        <f>IF('My order'!B117="","",'My order'!B117)</f>
      </c>
      <c r="C94" s="19">
        <f>IF('My order'!C117="","",'My order'!C117)</f>
      </c>
      <c r="D94" s="21">
        <f>IF('My order'!D117="","",'My order'!D117)</f>
      </c>
      <c r="E94" s="19">
        <f>IF('My order'!E117="","",'My order'!E117)</f>
      </c>
      <c r="F94" s="19">
        <f>IF('My order'!F117="","",'My order'!F117)</f>
      </c>
      <c r="G94" s="91">
        <f>IF('My order'!G117:H117="","",'My order'!G117:H117)</f>
      </c>
      <c r="H94" s="91"/>
    </row>
    <row r="95" spans="1:8" ht="12.75" customHeight="1">
      <c r="A95" s="11">
        <v>90</v>
      </c>
      <c r="B95" s="19">
        <f>IF('My order'!B118="","",'My order'!B118)</f>
      </c>
      <c r="C95" s="19">
        <f>IF('My order'!C118="","",'My order'!C118)</f>
      </c>
      <c r="D95" s="21">
        <f>IF('My order'!D118="","",'My order'!D118)</f>
      </c>
      <c r="E95" s="19">
        <f>IF('My order'!E118="","",'My order'!E118)</f>
      </c>
      <c r="F95" s="19">
        <f>IF('My order'!F118="","",'My order'!F118)</f>
      </c>
      <c r="G95" s="91">
        <f>IF('My order'!G118:H118="","",'My order'!G118:H118)</f>
      </c>
      <c r="H95" s="91"/>
    </row>
    <row r="96" spans="1:8" ht="12.75" customHeight="1">
      <c r="A96" s="11">
        <v>91</v>
      </c>
      <c r="B96" s="19">
        <f>IF('My order'!B119="","",'My order'!B119)</f>
      </c>
      <c r="C96" s="19">
        <f>IF('My order'!C119="","",'My order'!C119)</f>
      </c>
      <c r="D96" s="21">
        <f>IF('My order'!D119="","",'My order'!D119)</f>
      </c>
      <c r="E96" s="19">
        <f>IF('My order'!E119="","",'My order'!E119)</f>
      </c>
      <c r="F96" s="19">
        <f>IF('My order'!F119="","",'My order'!F119)</f>
      </c>
      <c r="G96" s="91">
        <f>IF('My order'!G119:H119="","",'My order'!G119:H119)</f>
      </c>
      <c r="H96" s="91"/>
    </row>
    <row r="97" spans="1:8" ht="12.75" customHeight="1">
      <c r="A97" s="11">
        <v>92</v>
      </c>
      <c r="B97" s="19">
        <f>IF('My order'!B120="","",'My order'!B120)</f>
      </c>
      <c r="C97" s="19">
        <f>IF('My order'!C120="","",'My order'!C120)</f>
      </c>
      <c r="D97" s="21">
        <f>IF('My order'!D120="","",'My order'!D120)</f>
      </c>
      <c r="E97" s="19">
        <f>IF('My order'!E120="","",'My order'!E120)</f>
      </c>
      <c r="F97" s="19">
        <f>IF('My order'!F120="","",'My order'!F120)</f>
      </c>
      <c r="G97" s="91">
        <f>IF('My order'!G120:H120="","",'My order'!G120:H120)</f>
      </c>
      <c r="H97" s="91"/>
    </row>
    <row r="98" spans="1:8" ht="12.75" customHeight="1">
      <c r="A98" s="11">
        <v>93</v>
      </c>
      <c r="B98" s="19">
        <f>IF('My order'!B121="","",'My order'!B121)</f>
      </c>
      <c r="C98" s="19">
        <f>IF('My order'!C121="","",'My order'!C121)</f>
      </c>
      <c r="D98" s="21">
        <f>IF('My order'!D121="","",'My order'!D121)</f>
      </c>
      <c r="E98" s="19">
        <f>IF('My order'!E121="","",'My order'!E121)</f>
      </c>
      <c r="F98" s="19">
        <f>IF('My order'!F121="","",'My order'!F121)</f>
      </c>
      <c r="G98" s="91">
        <f>IF('My order'!G121:H121="","",'My order'!G121:H121)</f>
      </c>
      <c r="H98" s="91"/>
    </row>
    <row r="99" spans="1:8" ht="12.75" customHeight="1">
      <c r="A99" s="11">
        <v>94</v>
      </c>
      <c r="B99" s="19">
        <f>IF('My order'!B122="","",'My order'!B122)</f>
      </c>
      <c r="C99" s="19">
        <f>IF('My order'!C122="","",'My order'!C122)</f>
      </c>
      <c r="D99" s="21">
        <f>IF('My order'!D122="","",'My order'!D122)</f>
      </c>
      <c r="E99" s="19">
        <f>IF('My order'!E122="","",'My order'!E122)</f>
      </c>
      <c r="F99" s="19">
        <f>IF('My order'!F122="","",'My order'!F122)</f>
      </c>
      <c r="G99" s="91">
        <f>IF('My order'!G122:H122="","",'My order'!G122:H122)</f>
      </c>
      <c r="H99" s="91"/>
    </row>
    <row r="100" spans="1:8" ht="12.75" customHeight="1">
      <c r="A100" s="11">
        <v>95</v>
      </c>
      <c r="B100" s="19">
        <f>IF('My order'!B123="","",'My order'!B123)</f>
      </c>
      <c r="C100" s="19">
        <f>IF('My order'!C123="","",'My order'!C123)</f>
      </c>
      <c r="D100" s="21">
        <f>IF('My order'!D123="","",'My order'!D123)</f>
      </c>
      <c r="E100" s="19">
        <f>IF('My order'!E123="","",'My order'!E123)</f>
      </c>
      <c r="F100" s="19">
        <f>IF('My order'!F123="","",'My order'!F123)</f>
      </c>
      <c r="G100" s="91">
        <f>IF('My order'!G123:H123="","",'My order'!G123:H123)</f>
      </c>
      <c r="H100" s="91"/>
    </row>
    <row r="101" spans="1:8" ht="12.75" customHeight="1">
      <c r="A101" s="11">
        <v>96</v>
      </c>
      <c r="B101" s="19">
        <f>IF('My order'!B124="","",'My order'!B124)</f>
      </c>
      <c r="C101" s="19">
        <f>IF('My order'!C124="","",'My order'!C124)</f>
      </c>
      <c r="D101" s="21">
        <f>IF('My order'!D124="","",'My order'!D124)</f>
      </c>
      <c r="E101" s="19">
        <f>IF('My order'!E124="","",'My order'!E124)</f>
      </c>
      <c r="F101" s="19">
        <f>IF('My order'!F124="","",'My order'!F124)</f>
      </c>
      <c r="G101" s="91">
        <f>IF('My order'!G124:H124="","",'My order'!G124:H124)</f>
      </c>
      <c r="H101" s="91"/>
    </row>
    <row r="102" spans="1:8" ht="12.75" customHeight="1">
      <c r="A102" s="11">
        <v>97</v>
      </c>
      <c r="B102" s="19">
        <f>IF('My order'!B125="","",'My order'!B125)</f>
      </c>
      <c r="C102" s="19">
        <f>IF('My order'!C125="","",'My order'!C125)</f>
      </c>
      <c r="D102" s="21">
        <f>IF('My order'!D125="","",'My order'!D125)</f>
      </c>
      <c r="E102" s="19">
        <f>IF('My order'!E125="","",'My order'!E125)</f>
      </c>
      <c r="F102" s="19">
        <f>IF('My order'!F125="","",'My order'!F125)</f>
      </c>
      <c r="G102" s="91">
        <f>IF('My order'!G125:H125="","",'My order'!G125:H125)</f>
      </c>
      <c r="H102" s="91"/>
    </row>
    <row r="103" spans="1:8" ht="12.75" customHeight="1">
      <c r="A103" s="11">
        <v>98</v>
      </c>
      <c r="B103" s="19">
        <f>IF('My order'!B126="","",'My order'!B126)</f>
      </c>
      <c r="C103" s="19">
        <f>IF('My order'!C126="","",'My order'!C126)</f>
      </c>
      <c r="D103" s="21">
        <f>IF('My order'!D126="","",'My order'!D126)</f>
      </c>
      <c r="E103" s="19">
        <f>IF('My order'!E126="","",'My order'!E126)</f>
      </c>
      <c r="F103" s="19">
        <f>IF('My order'!F126="","",'My order'!F126)</f>
      </c>
      <c r="G103" s="91">
        <f>IF('My order'!G126:H126="","",'My order'!G126:H126)</f>
      </c>
      <c r="H103" s="91"/>
    </row>
    <row r="104" spans="1:8" ht="12.75" customHeight="1">
      <c r="A104" s="11">
        <v>99</v>
      </c>
      <c r="B104" s="19">
        <f>IF('My order'!B127="","",'My order'!B127)</f>
      </c>
      <c r="C104" s="19">
        <f>IF('My order'!C127="","",'My order'!C127)</f>
      </c>
      <c r="D104" s="21">
        <f>IF('My order'!D127="","",'My order'!D127)</f>
      </c>
      <c r="E104" s="19">
        <f>IF('My order'!E127="","",'My order'!E127)</f>
      </c>
      <c r="F104" s="19">
        <f>IF('My order'!F127="","",'My order'!F127)</f>
      </c>
      <c r="G104" s="91">
        <f>IF('My order'!G127:H127="","",'My order'!G127:H127)</f>
      </c>
      <c r="H104" s="91"/>
    </row>
    <row r="105" spans="1:8" ht="12.75" customHeight="1">
      <c r="A105" s="11">
        <v>100</v>
      </c>
      <c r="B105" s="19">
        <f>IF('My order'!B128="","",'My order'!B128)</f>
      </c>
      <c r="C105" s="19">
        <f>IF('My order'!C128="","",'My order'!C128)</f>
      </c>
      <c r="D105" s="21">
        <f>IF('My order'!D128="","",'My order'!D128)</f>
      </c>
      <c r="E105" s="19">
        <f>IF('My order'!E128="","",'My order'!E128)</f>
      </c>
      <c r="F105" s="19">
        <f>IF('My order'!F128="","",'My order'!F128)</f>
      </c>
      <c r="G105" s="91">
        <f>IF('My order'!G128:H128="","",'My order'!G128:H128)</f>
      </c>
      <c r="H105" s="91"/>
    </row>
    <row r="106" spans="1:8" ht="12.75" customHeight="1">
      <c r="A106" s="11">
        <v>101</v>
      </c>
      <c r="B106" s="19">
        <f>IF('My order'!B129="","",'My order'!B129)</f>
      </c>
      <c r="C106" s="19">
        <f>IF('My order'!C129="","",'My order'!C129)</f>
      </c>
      <c r="D106" s="21">
        <f>IF('My order'!D129="","",'My order'!D129)</f>
      </c>
      <c r="E106" s="19">
        <f>IF('My order'!E129="","",'My order'!E129)</f>
      </c>
      <c r="F106" s="19">
        <f>IF('My order'!F129="","",'My order'!F129)</f>
      </c>
      <c r="G106" s="91">
        <f>IF('My order'!G129:H129="","",'My order'!G129:H129)</f>
      </c>
      <c r="H106" s="91"/>
    </row>
    <row r="107" spans="1:8" ht="12.75" customHeight="1">
      <c r="A107" s="11">
        <v>102</v>
      </c>
      <c r="B107" s="19">
        <f>IF('My order'!B130="","",'My order'!B130)</f>
      </c>
      <c r="C107" s="19">
        <f>IF('My order'!C130="","",'My order'!C130)</f>
      </c>
      <c r="D107" s="21">
        <f>IF('My order'!D130="","",'My order'!D130)</f>
      </c>
      <c r="E107" s="19">
        <f>IF('My order'!E130="","",'My order'!E130)</f>
      </c>
      <c r="F107" s="19">
        <f>IF('My order'!F130="","",'My order'!F130)</f>
      </c>
      <c r="G107" s="91">
        <f>IF('My order'!G130:H130="","",'My order'!G130:H130)</f>
      </c>
      <c r="H107" s="91"/>
    </row>
    <row r="108" spans="1:8" ht="12.75" customHeight="1">
      <c r="A108" s="11">
        <v>103</v>
      </c>
      <c r="B108" s="19">
        <f>IF('My order'!B131="","",'My order'!B131)</f>
      </c>
      <c r="C108" s="19">
        <f>IF('My order'!C131="","",'My order'!C131)</f>
      </c>
      <c r="D108" s="21">
        <f>IF('My order'!D131="","",'My order'!D131)</f>
      </c>
      <c r="E108" s="19">
        <f>IF('My order'!E131="","",'My order'!E131)</f>
      </c>
      <c r="F108" s="19">
        <f>IF('My order'!F131="","",'My order'!F131)</f>
      </c>
      <c r="G108" s="91">
        <f>IF('My order'!G131:H131="","",'My order'!G131:H131)</f>
      </c>
      <c r="H108" s="91"/>
    </row>
    <row r="109" spans="1:8" ht="12.75" customHeight="1">
      <c r="A109" s="11">
        <v>104</v>
      </c>
      <c r="B109" s="19">
        <f>IF('My order'!B132="","",'My order'!B132)</f>
      </c>
      <c r="C109" s="19">
        <f>IF('My order'!C132="","",'My order'!C132)</f>
      </c>
      <c r="D109" s="21">
        <f>IF('My order'!D132="","",'My order'!D132)</f>
      </c>
      <c r="E109" s="19">
        <f>IF('My order'!E132="","",'My order'!E132)</f>
      </c>
      <c r="F109" s="19">
        <f>IF('My order'!F132="","",'My order'!F132)</f>
      </c>
      <c r="G109" s="91">
        <f>IF('My order'!G132:H132="","",'My order'!G132:H132)</f>
      </c>
      <c r="H109" s="91"/>
    </row>
    <row r="110" spans="1:8" ht="12.75" customHeight="1">
      <c r="A110" s="11">
        <v>105</v>
      </c>
      <c r="B110" s="19">
        <f>IF('My order'!B133="","",'My order'!B133)</f>
      </c>
      <c r="C110" s="19">
        <f>IF('My order'!C133="","",'My order'!C133)</f>
      </c>
      <c r="D110" s="21">
        <f>IF('My order'!D133="","",'My order'!D133)</f>
      </c>
      <c r="E110" s="19">
        <f>IF('My order'!E133="","",'My order'!E133)</f>
      </c>
      <c r="F110" s="19">
        <f>IF('My order'!F133="","",'My order'!F133)</f>
      </c>
      <c r="G110" s="91">
        <f>IF('My order'!G133:H133="","",'My order'!G133:H133)</f>
      </c>
      <c r="H110" s="91"/>
    </row>
    <row r="111" spans="1:8" ht="12.75" customHeight="1">
      <c r="A111" s="11">
        <v>106</v>
      </c>
      <c r="B111" s="19">
        <f>IF('My order'!B134="","",'My order'!B134)</f>
      </c>
      <c r="C111" s="19">
        <f>IF('My order'!C134="","",'My order'!C134)</f>
      </c>
      <c r="D111" s="21">
        <f>IF('My order'!D134="","",'My order'!D134)</f>
      </c>
      <c r="E111" s="19">
        <f>IF('My order'!E134="","",'My order'!E134)</f>
      </c>
      <c r="F111" s="19">
        <f>IF('My order'!F134="","",'My order'!F134)</f>
      </c>
      <c r="G111" s="91">
        <f>IF('My order'!G134:H134="","",'My order'!G134:H134)</f>
      </c>
      <c r="H111" s="91"/>
    </row>
    <row r="112" spans="1:8" ht="12.75" customHeight="1">
      <c r="A112" s="11">
        <v>107</v>
      </c>
      <c r="B112" s="19">
        <f>IF('My order'!B135="","",'My order'!B135)</f>
      </c>
      <c r="C112" s="19">
        <f>IF('My order'!C135="","",'My order'!C135)</f>
      </c>
      <c r="D112" s="21">
        <f>IF('My order'!D135="","",'My order'!D135)</f>
      </c>
      <c r="E112" s="19">
        <f>IF('My order'!E135="","",'My order'!E135)</f>
      </c>
      <c r="F112" s="19">
        <f>IF('My order'!F135="","",'My order'!F135)</f>
      </c>
      <c r="G112" s="91">
        <f>IF('My order'!G135:H135="","",'My order'!G135:H135)</f>
      </c>
      <c r="H112" s="91"/>
    </row>
    <row r="113" spans="1:8" ht="12.75" customHeight="1">
      <c r="A113" s="11">
        <v>108</v>
      </c>
      <c r="B113" s="19">
        <f>IF('My order'!B136="","",'My order'!B136)</f>
      </c>
      <c r="C113" s="19">
        <f>IF('My order'!C136="","",'My order'!C136)</f>
      </c>
      <c r="D113" s="21">
        <f>IF('My order'!D136="","",'My order'!D136)</f>
      </c>
      <c r="E113" s="19">
        <f>IF('My order'!E136="","",'My order'!E136)</f>
      </c>
      <c r="F113" s="19">
        <f>IF('My order'!F136="","",'My order'!F136)</f>
      </c>
      <c r="G113" s="91">
        <f>IF('My order'!G136:H136="","",'My order'!G136:H136)</f>
      </c>
      <c r="H113" s="91"/>
    </row>
    <row r="114" spans="1:8" ht="12.75" customHeight="1">
      <c r="A114" s="11">
        <v>109</v>
      </c>
      <c r="B114" s="19">
        <f>IF('My order'!B137="","",'My order'!B137)</f>
      </c>
      <c r="C114" s="19">
        <f>IF('My order'!C137="","",'My order'!C137)</f>
      </c>
      <c r="D114" s="21">
        <f>IF('My order'!D137="","",'My order'!D137)</f>
      </c>
      <c r="E114" s="19">
        <f>IF('My order'!E137="","",'My order'!E137)</f>
      </c>
      <c r="F114" s="19">
        <f>IF('My order'!F137="","",'My order'!F137)</f>
      </c>
      <c r="G114" s="91">
        <f>IF('My order'!G137:H137="","",'My order'!G137:H137)</f>
      </c>
      <c r="H114" s="91"/>
    </row>
    <row r="115" spans="1:8" ht="12.75" customHeight="1">
      <c r="A115" s="11">
        <v>110</v>
      </c>
      <c r="B115" s="19">
        <f>IF('My order'!B138="","",'My order'!B138)</f>
      </c>
      <c r="C115" s="19">
        <f>IF('My order'!C138="","",'My order'!C138)</f>
      </c>
      <c r="D115" s="21">
        <f>IF('My order'!D138="","",'My order'!D138)</f>
      </c>
      <c r="E115" s="19">
        <f>IF('My order'!E138="","",'My order'!E138)</f>
      </c>
      <c r="F115" s="19">
        <f>IF('My order'!F138="","",'My order'!F138)</f>
      </c>
      <c r="G115" s="91">
        <f>IF('My order'!G138:H138="","",'My order'!G138:H138)</f>
      </c>
      <c r="H115" s="91"/>
    </row>
    <row r="116" spans="1:8" ht="12.75" customHeight="1">
      <c r="A116" s="11">
        <v>111</v>
      </c>
      <c r="B116" s="19">
        <f>IF('My order'!B139="","",'My order'!B139)</f>
      </c>
      <c r="C116" s="19">
        <f>IF('My order'!C139="","",'My order'!C139)</f>
      </c>
      <c r="D116" s="21">
        <f>IF('My order'!D139="","",'My order'!D139)</f>
      </c>
      <c r="E116" s="19">
        <f>IF('My order'!E139="","",'My order'!E139)</f>
      </c>
      <c r="F116" s="19">
        <f>IF('My order'!F139="","",'My order'!F139)</f>
      </c>
      <c r="G116" s="91">
        <f>IF('My order'!G139:H139="","",'My order'!G139:H139)</f>
      </c>
      <c r="H116" s="91"/>
    </row>
    <row r="117" spans="1:8" ht="12.75" customHeight="1">
      <c r="A117" s="11">
        <v>112</v>
      </c>
      <c r="B117" s="19">
        <f>IF('My order'!B140="","",'My order'!B140)</f>
      </c>
      <c r="C117" s="19">
        <f>IF('My order'!C140="","",'My order'!C140)</f>
      </c>
      <c r="D117" s="21">
        <f>IF('My order'!D140="","",'My order'!D140)</f>
      </c>
      <c r="E117" s="19">
        <f>IF('My order'!E140="","",'My order'!E140)</f>
      </c>
      <c r="F117" s="19">
        <f>IF('My order'!F140="","",'My order'!F140)</f>
      </c>
      <c r="G117" s="91">
        <f>IF('My order'!G140:H140="","",'My order'!G140:H140)</f>
      </c>
      <c r="H117" s="91"/>
    </row>
    <row r="118" spans="1:8" ht="12.75" customHeight="1">
      <c r="A118" s="11">
        <v>113</v>
      </c>
      <c r="B118" s="19">
        <f>IF('My order'!B141="","",'My order'!B141)</f>
      </c>
      <c r="C118" s="19">
        <f>IF('My order'!C141="","",'My order'!C141)</f>
      </c>
      <c r="D118" s="21">
        <f>IF('My order'!D141="","",'My order'!D141)</f>
      </c>
      <c r="E118" s="19">
        <f>IF('My order'!E141="","",'My order'!E141)</f>
      </c>
      <c r="F118" s="19">
        <f>IF('My order'!F141="","",'My order'!F141)</f>
      </c>
      <c r="G118" s="91">
        <f>IF('My order'!G141:H141="","",'My order'!G141:H141)</f>
      </c>
      <c r="H118" s="91"/>
    </row>
    <row r="119" spans="1:8" ht="12.75" customHeight="1">
      <c r="A119" s="11">
        <v>114</v>
      </c>
      <c r="B119" s="19">
        <f>IF('My order'!B142="","",'My order'!B142)</f>
      </c>
      <c r="C119" s="19">
        <f>IF('My order'!C142="","",'My order'!C142)</f>
      </c>
      <c r="D119" s="21">
        <f>IF('My order'!D142="","",'My order'!D142)</f>
      </c>
      <c r="E119" s="19">
        <f>IF('My order'!E142="","",'My order'!E142)</f>
      </c>
      <c r="F119" s="19">
        <f>IF('My order'!F142="","",'My order'!F142)</f>
      </c>
      <c r="G119" s="91">
        <f>IF('My order'!G142:H142="","",'My order'!G142:H142)</f>
      </c>
      <c r="H119" s="91"/>
    </row>
    <row r="120" spans="1:8" ht="12.75" customHeight="1">
      <c r="A120" s="11">
        <v>115</v>
      </c>
      <c r="B120" s="19">
        <f>IF('My order'!B143="","",'My order'!B143)</f>
      </c>
      <c r="C120" s="19">
        <f>IF('My order'!C143="","",'My order'!C143)</f>
      </c>
      <c r="D120" s="21">
        <f>IF('My order'!D143="","",'My order'!D143)</f>
      </c>
      <c r="E120" s="19">
        <f>IF('My order'!E143="","",'My order'!E143)</f>
      </c>
      <c r="F120" s="19">
        <f>IF('My order'!F143="","",'My order'!F143)</f>
      </c>
      <c r="G120" s="91">
        <f>IF('My order'!G143:H143="","",'My order'!G143:H143)</f>
      </c>
      <c r="H120" s="91"/>
    </row>
    <row r="121" spans="1:8" ht="12.75" customHeight="1">
      <c r="A121" s="11">
        <v>116</v>
      </c>
      <c r="B121" s="19">
        <f>IF('My order'!B144="","",'My order'!B144)</f>
      </c>
      <c r="C121" s="19">
        <f>IF('My order'!C144="","",'My order'!C144)</f>
      </c>
      <c r="D121" s="21">
        <f>IF('My order'!D144="","",'My order'!D144)</f>
      </c>
      <c r="E121" s="19">
        <f>IF('My order'!E144="","",'My order'!E144)</f>
      </c>
      <c r="F121" s="19">
        <f>IF('My order'!F144="","",'My order'!F144)</f>
      </c>
      <c r="G121" s="91">
        <f>IF('My order'!G144:H144="","",'My order'!G144:H144)</f>
      </c>
      <c r="H121" s="91"/>
    </row>
    <row r="122" spans="1:8" ht="12.75" customHeight="1">
      <c r="A122" s="11">
        <v>117</v>
      </c>
      <c r="B122" s="19">
        <f>IF('My order'!B145="","",'My order'!B145)</f>
      </c>
      <c r="C122" s="19">
        <f>IF('My order'!C145="","",'My order'!C145)</f>
      </c>
      <c r="D122" s="21">
        <f>IF('My order'!D145="","",'My order'!D145)</f>
      </c>
      <c r="E122" s="19">
        <f>IF('My order'!E145="","",'My order'!E145)</f>
      </c>
      <c r="F122" s="19">
        <f>IF('My order'!F145="","",'My order'!F145)</f>
      </c>
      <c r="G122" s="91">
        <f>IF('My order'!G145:H145="","",'My order'!G145:H145)</f>
      </c>
      <c r="H122" s="91"/>
    </row>
    <row r="123" spans="1:8" ht="12.75" customHeight="1">
      <c r="A123" s="11">
        <v>118</v>
      </c>
      <c r="B123" s="19">
        <f>IF('My order'!B146="","",'My order'!B146)</f>
      </c>
      <c r="C123" s="19">
        <f>IF('My order'!C146="","",'My order'!C146)</f>
      </c>
      <c r="D123" s="21">
        <f>IF('My order'!D146="","",'My order'!D146)</f>
      </c>
      <c r="E123" s="19">
        <f>IF('My order'!E146="","",'My order'!E146)</f>
      </c>
      <c r="F123" s="19">
        <f>IF('My order'!F146="","",'My order'!F146)</f>
      </c>
      <c r="G123" s="91">
        <f>IF('My order'!G146:H146="","",'My order'!G146:H146)</f>
      </c>
      <c r="H123" s="91"/>
    </row>
    <row r="124" spans="1:8" ht="12.75" customHeight="1">
      <c r="A124" s="11">
        <v>119</v>
      </c>
      <c r="B124" s="19">
        <f>IF('My order'!B147="","",'My order'!B147)</f>
      </c>
      <c r="C124" s="19">
        <f>IF('My order'!C147="","",'My order'!C147)</f>
      </c>
      <c r="D124" s="21">
        <f>IF('My order'!D147="","",'My order'!D147)</f>
      </c>
      <c r="E124" s="19">
        <f>IF('My order'!E147="","",'My order'!E147)</f>
      </c>
      <c r="F124" s="19">
        <f>IF('My order'!F147="","",'My order'!F147)</f>
      </c>
      <c r="G124" s="91">
        <f>IF('My order'!G147:H147="","",'My order'!G147:H147)</f>
      </c>
      <c r="H124" s="91"/>
    </row>
    <row r="125" spans="1:8" ht="12.75" customHeight="1">
      <c r="A125" s="11">
        <v>120</v>
      </c>
      <c r="B125" s="19">
        <f>IF('My order'!B148="","",'My order'!B148)</f>
      </c>
      <c r="C125" s="19">
        <f>IF('My order'!C148="","",'My order'!C148)</f>
      </c>
      <c r="D125" s="21">
        <f>IF('My order'!D148="","",'My order'!D148)</f>
      </c>
      <c r="E125" s="19">
        <f>IF('My order'!E148="","",'My order'!E148)</f>
      </c>
      <c r="F125" s="19">
        <f>IF('My order'!F148="","",'My order'!F148)</f>
      </c>
      <c r="G125" s="91">
        <f>IF('My order'!G148:H148="","",'My order'!G148:H148)</f>
      </c>
      <c r="H125" s="91"/>
    </row>
    <row r="126" spans="1:8" ht="12.75" customHeight="1">
      <c r="A126" s="11">
        <v>121</v>
      </c>
      <c r="B126" s="19">
        <f>IF('My order'!B149="","",'My order'!B149)</f>
      </c>
      <c r="C126" s="19">
        <f>IF('My order'!C149="","",'My order'!C149)</f>
      </c>
      <c r="D126" s="21">
        <f>IF('My order'!D149="","",'My order'!D149)</f>
      </c>
      <c r="E126" s="19">
        <f>IF('My order'!E149="","",'My order'!E149)</f>
      </c>
      <c r="F126" s="19">
        <f>IF('My order'!F149="","",'My order'!F149)</f>
      </c>
      <c r="G126" s="91">
        <f>IF('My order'!G149:H149="","",'My order'!G149:H149)</f>
      </c>
      <c r="H126" s="91"/>
    </row>
    <row r="127" spans="1:8" ht="12.75" customHeight="1">
      <c r="A127" s="11">
        <v>122</v>
      </c>
      <c r="B127" s="19">
        <f>IF('My order'!B150="","",'My order'!B150)</f>
      </c>
      <c r="C127" s="19">
        <f>IF('My order'!C150="","",'My order'!C150)</f>
      </c>
      <c r="D127" s="21">
        <f>IF('My order'!D150="","",'My order'!D150)</f>
      </c>
      <c r="E127" s="19">
        <f>IF('My order'!E150="","",'My order'!E150)</f>
      </c>
      <c r="F127" s="19">
        <f>IF('My order'!F150="","",'My order'!F150)</f>
      </c>
      <c r="G127" s="91">
        <f>IF('My order'!G150:H150="","",'My order'!G150:H150)</f>
      </c>
      <c r="H127" s="91"/>
    </row>
    <row r="128" spans="1:8" ht="12.75" customHeight="1">
      <c r="A128" s="11">
        <v>123</v>
      </c>
      <c r="B128" s="19">
        <f>IF('My order'!B151="","",'My order'!B151)</f>
      </c>
      <c r="C128" s="19">
        <f>IF('My order'!C151="","",'My order'!C151)</f>
      </c>
      <c r="D128" s="21">
        <f>IF('My order'!D151="","",'My order'!D151)</f>
      </c>
      <c r="E128" s="19">
        <f>IF('My order'!E151="","",'My order'!E151)</f>
      </c>
      <c r="F128" s="19">
        <f>IF('My order'!F151="","",'My order'!F151)</f>
      </c>
      <c r="G128" s="91">
        <f>IF('My order'!G151:H151="","",'My order'!G151:H151)</f>
      </c>
      <c r="H128" s="91"/>
    </row>
    <row r="129" spans="1:8" ht="12.75" customHeight="1">
      <c r="A129" s="11">
        <v>124</v>
      </c>
      <c r="B129" s="19">
        <f>IF('My order'!B152="","",'My order'!B152)</f>
      </c>
      <c r="C129" s="19">
        <f>IF('My order'!C152="","",'My order'!C152)</f>
      </c>
      <c r="D129" s="21">
        <f>IF('My order'!D152="","",'My order'!D152)</f>
      </c>
      <c r="E129" s="19">
        <f>IF('My order'!E152="","",'My order'!E152)</f>
      </c>
      <c r="F129" s="19">
        <f>IF('My order'!F152="","",'My order'!F152)</f>
      </c>
      <c r="G129" s="91">
        <f>IF('My order'!G152:H152="","",'My order'!G152:H152)</f>
      </c>
      <c r="H129" s="91"/>
    </row>
    <row r="130" spans="1:8" ht="12.75" customHeight="1">
      <c r="A130" s="11">
        <v>125</v>
      </c>
      <c r="B130" s="19">
        <f>IF('My order'!B153="","",'My order'!B153)</f>
      </c>
      <c r="C130" s="19">
        <f>IF('My order'!C153="","",'My order'!C153)</f>
      </c>
      <c r="D130" s="21">
        <f>IF('My order'!D153="","",'My order'!D153)</f>
      </c>
      <c r="E130" s="19">
        <f>IF('My order'!E153="","",'My order'!E153)</f>
      </c>
      <c r="F130" s="19">
        <f>IF('My order'!F153="","",'My order'!F153)</f>
      </c>
      <c r="G130" s="91">
        <f>IF('My order'!G153:H153="","",'My order'!G153:H153)</f>
      </c>
      <c r="H130" s="91"/>
    </row>
    <row r="131" spans="1:8" ht="12.75" customHeight="1">
      <c r="A131" s="11">
        <v>126</v>
      </c>
      <c r="B131" s="19">
        <f>IF('My order'!B154="","",'My order'!B154)</f>
      </c>
      <c r="C131" s="19">
        <f>IF('My order'!C154="","",'My order'!C154)</f>
      </c>
      <c r="D131" s="21">
        <f>IF('My order'!D154="","",'My order'!D154)</f>
      </c>
      <c r="E131" s="19">
        <f>IF('My order'!E154="","",'My order'!E154)</f>
      </c>
      <c r="F131" s="19">
        <f>IF('My order'!F154="","",'My order'!F154)</f>
      </c>
      <c r="G131" s="91">
        <f>IF('My order'!G154:H154="","",'My order'!G154:H154)</f>
      </c>
      <c r="H131" s="91"/>
    </row>
    <row r="132" spans="1:8" ht="12.75" customHeight="1">
      <c r="A132" s="11">
        <v>127</v>
      </c>
      <c r="B132" s="19">
        <f>IF('My order'!B155="","",'My order'!B155)</f>
      </c>
      <c r="C132" s="19">
        <f>IF('My order'!C155="","",'My order'!C155)</f>
      </c>
      <c r="D132" s="21">
        <f>IF('My order'!D155="","",'My order'!D155)</f>
      </c>
      <c r="E132" s="19">
        <f>IF('My order'!E155="","",'My order'!E155)</f>
      </c>
      <c r="F132" s="19">
        <f>IF('My order'!F155="","",'My order'!F155)</f>
      </c>
      <c r="G132" s="91">
        <f>IF('My order'!G155:H155="","",'My order'!G155:H155)</f>
      </c>
      <c r="H132" s="91"/>
    </row>
    <row r="133" spans="1:8" ht="12.75" customHeight="1">
      <c r="A133" s="11">
        <v>128</v>
      </c>
      <c r="B133" s="19">
        <f>IF('My order'!B156="","",'My order'!B156)</f>
      </c>
      <c r="C133" s="19">
        <f>IF('My order'!C156="","",'My order'!C156)</f>
      </c>
      <c r="D133" s="21">
        <f>IF('My order'!D156="","",'My order'!D156)</f>
      </c>
      <c r="E133" s="19">
        <f>IF('My order'!E156="","",'My order'!E156)</f>
      </c>
      <c r="F133" s="19">
        <f>IF('My order'!F156="","",'My order'!F156)</f>
      </c>
      <c r="G133" s="91">
        <f>IF('My order'!G156:H156="","",'My order'!G156:H156)</f>
      </c>
      <c r="H133" s="91"/>
    </row>
    <row r="134" spans="1:8" ht="12.75" customHeight="1">
      <c r="A134" s="11">
        <v>129</v>
      </c>
      <c r="B134" s="19">
        <f>IF('My order'!B157="","",'My order'!B157)</f>
      </c>
      <c r="C134" s="19">
        <f>IF('My order'!C157="","",'My order'!C157)</f>
      </c>
      <c r="D134" s="21">
        <f>IF('My order'!D157="","",'My order'!D157)</f>
      </c>
      <c r="E134" s="19">
        <f>IF('My order'!E157="","",'My order'!E157)</f>
      </c>
      <c r="F134" s="19">
        <f>IF('My order'!F157="","",'My order'!F157)</f>
      </c>
      <c r="G134" s="91">
        <f>IF('My order'!G157:H157="","",'My order'!G157:H157)</f>
      </c>
      <c r="H134" s="91"/>
    </row>
    <row r="135" spans="1:8" ht="12.75" customHeight="1">
      <c r="A135" s="11">
        <v>130</v>
      </c>
      <c r="B135" s="19">
        <f>IF('My order'!B158="","",'My order'!B158)</f>
      </c>
      <c r="C135" s="19">
        <f>IF('My order'!C158="","",'My order'!C158)</f>
      </c>
      <c r="D135" s="21">
        <f>IF('My order'!D158="","",'My order'!D158)</f>
      </c>
      <c r="E135" s="19">
        <f>IF('My order'!E158="","",'My order'!E158)</f>
      </c>
      <c r="F135" s="19">
        <f>IF('My order'!F158="","",'My order'!F158)</f>
      </c>
      <c r="G135" s="91">
        <f>IF('My order'!G158:H158="","",'My order'!G158:H158)</f>
      </c>
      <c r="H135" s="91"/>
    </row>
    <row r="136" spans="1:8" ht="12.75" customHeight="1">
      <c r="A136" s="11">
        <v>131</v>
      </c>
      <c r="B136" s="19">
        <f>IF('My order'!B159="","",'My order'!B159)</f>
      </c>
      <c r="C136" s="19">
        <f>IF('My order'!C159="","",'My order'!C159)</f>
      </c>
      <c r="D136" s="21">
        <f>IF('My order'!D159="","",'My order'!D159)</f>
      </c>
      <c r="E136" s="19">
        <f>IF('My order'!E159="","",'My order'!E159)</f>
      </c>
      <c r="F136" s="19">
        <f>IF('My order'!F159="","",'My order'!F159)</f>
      </c>
      <c r="G136" s="91">
        <f>IF('My order'!G159:H159="","",'My order'!G159:H159)</f>
      </c>
      <c r="H136" s="91"/>
    </row>
    <row r="137" spans="1:8" ht="12.75" customHeight="1">
      <c r="A137" s="11">
        <v>132</v>
      </c>
      <c r="B137" s="19">
        <f>IF('My order'!B160="","",'My order'!B160)</f>
      </c>
      <c r="C137" s="19">
        <f>IF('My order'!C160="","",'My order'!C160)</f>
      </c>
      <c r="D137" s="21">
        <f>IF('My order'!D160="","",'My order'!D160)</f>
      </c>
      <c r="E137" s="19">
        <f>IF('My order'!E160="","",'My order'!E160)</f>
      </c>
      <c r="F137" s="19">
        <f>IF('My order'!F160="","",'My order'!F160)</f>
      </c>
      <c r="G137" s="91">
        <f>IF('My order'!G160:H160="","",'My order'!G160:H160)</f>
      </c>
      <c r="H137" s="91"/>
    </row>
    <row r="138" spans="1:8" ht="12.75" customHeight="1">
      <c r="A138" s="11">
        <v>133</v>
      </c>
      <c r="B138" s="19">
        <f>IF('My order'!B161="","",'My order'!B161)</f>
      </c>
      <c r="C138" s="19">
        <f>IF('My order'!C161="","",'My order'!C161)</f>
      </c>
      <c r="D138" s="21">
        <f>IF('My order'!D161="","",'My order'!D161)</f>
      </c>
      <c r="E138" s="19">
        <f>IF('My order'!E161="","",'My order'!E161)</f>
      </c>
      <c r="F138" s="19">
        <f>IF('My order'!F161="","",'My order'!F161)</f>
      </c>
      <c r="G138" s="91">
        <f>IF('My order'!G161:H161="","",'My order'!G161:H161)</f>
      </c>
      <c r="H138" s="91"/>
    </row>
    <row r="139" spans="1:8" ht="12.75" customHeight="1">
      <c r="A139" s="11">
        <v>134</v>
      </c>
      <c r="B139" s="19">
        <f>IF('My order'!B162="","",'My order'!B162)</f>
      </c>
      <c r="C139" s="19">
        <f>IF('My order'!C162="","",'My order'!C162)</f>
      </c>
      <c r="D139" s="21">
        <f>IF('My order'!D162="","",'My order'!D162)</f>
      </c>
      <c r="E139" s="19">
        <f>IF('My order'!E162="","",'My order'!E162)</f>
      </c>
      <c r="F139" s="19">
        <f>IF('My order'!F162="","",'My order'!F162)</f>
      </c>
      <c r="G139" s="91">
        <f>IF('My order'!G162:H162="","",'My order'!G162:H162)</f>
      </c>
      <c r="H139" s="91"/>
    </row>
    <row r="140" spans="1:8" ht="12.75" customHeight="1">
      <c r="A140" s="11">
        <v>135</v>
      </c>
      <c r="B140" s="19">
        <f>IF('My order'!B163="","",'My order'!B163)</f>
      </c>
      <c r="C140" s="19">
        <f>IF('My order'!C163="","",'My order'!C163)</f>
      </c>
      <c r="D140" s="21">
        <f>IF('My order'!D163="","",'My order'!D163)</f>
      </c>
      <c r="E140" s="19">
        <f>IF('My order'!E163="","",'My order'!E163)</f>
      </c>
      <c r="F140" s="19">
        <f>IF('My order'!F163="","",'My order'!F163)</f>
      </c>
      <c r="G140" s="91">
        <f>IF('My order'!G163:H163="","",'My order'!G163:H163)</f>
      </c>
      <c r="H140" s="91"/>
    </row>
    <row r="141" spans="1:8" ht="12.75" customHeight="1">
      <c r="A141" s="11">
        <v>136</v>
      </c>
      <c r="B141" s="19">
        <f>IF('My order'!B164="","",'My order'!B164)</f>
      </c>
      <c r="C141" s="19">
        <f>IF('My order'!C164="","",'My order'!C164)</f>
      </c>
      <c r="D141" s="21">
        <f>IF('My order'!D164="","",'My order'!D164)</f>
      </c>
      <c r="E141" s="19">
        <f>IF('My order'!E164="","",'My order'!E164)</f>
      </c>
      <c r="F141" s="19">
        <f>IF('My order'!F164="","",'My order'!F164)</f>
      </c>
      <c r="G141" s="91">
        <f>IF('My order'!G164:H164="","",'My order'!G164:H164)</f>
      </c>
      <c r="H141" s="91"/>
    </row>
    <row r="142" spans="1:8" ht="12.75" customHeight="1">
      <c r="A142" s="11">
        <v>137</v>
      </c>
      <c r="B142" s="19">
        <f>IF('My order'!B165="","",'My order'!B165)</f>
      </c>
      <c r="C142" s="19">
        <f>IF('My order'!C165="","",'My order'!C165)</f>
      </c>
      <c r="D142" s="21">
        <f>IF('My order'!D165="","",'My order'!D165)</f>
      </c>
      <c r="E142" s="19">
        <f>IF('My order'!E165="","",'My order'!E165)</f>
      </c>
      <c r="F142" s="19">
        <f>IF('My order'!F165="","",'My order'!F165)</f>
      </c>
      <c r="G142" s="91">
        <f>IF('My order'!G165:H165="","",'My order'!G165:H165)</f>
      </c>
      <c r="H142" s="91"/>
    </row>
    <row r="143" spans="1:8" ht="12.75" customHeight="1">
      <c r="A143" s="11">
        <v>138</v>
      </c>
      <c r="B143" s="19">
        <f>IF('My order'!B166="","",'My order'!B166)</f>
      </c>
      <c r="C143" s="19">
        <f>IF('My order'!C166="","",'My order'!C166)</f>
      </c>
      <c r="D143" s="21">
        <f>IF('My order'!D166="","",'My order'!D166)</f>
      </c>
      <c r="E143" s="19">
        <f>IF('My order'!E166="","",'My order'!E166)</f>
      </c>
      <c r="F143" s="19">
        <f>IF('My order'!F166="","",'My order'!F166)</f>
      </c>
      <c r="G143" s="91">
        <f>IF('My order'!G166:H166="","",'My order'!G166:H166)</f>
      </c>
      <c r="H143" s="91"/>
    </row>
    <row r="144" spans="1:8" ht="12.75" customHeight="1">
      <c r="A144" s="11">
        <v>139</v>
      </c>
      <c r="B144" s="19">
        <f>IF('My order'!B167="","",'My order'!B167)</f>
      </c>
      <c r="C144" s="19">
        <f>IF('My order'!C167="","",'My order'!C167)</f>
      </c>
      <c r="D144" s="21">
        <f>IF('My order'!D167="","",'My order'!D167)</f>
      </c>
      <c r="E144" s="19">
        <f>IF('My order'!E167="","",'My order'!E167)</f>
      </c>
      <c r="F144" s="19">
        <f>IF('My order'!F167="","",'My order'!F167)</f>
      </c>
      <c r="G144" s="91">
        <f>IF('My order'!G167:H167="","",'My order'!G167:H167)</f>
      </c>
      <c r="H144" s="91"/>
    </row>
    <row r="145" spans="1:8" ht="12.75" customHeight="1">
      <c r="A145" s="11">
        <v>140</v>
      </c>
      <c r="B145" s="19">
        <f>IF('My order'!B168="","",'My order'!B168)</f>
      </c>
      <c r="C145" s="19">
        <f>IF('My order'!C168="","",'My order'!C168)</f>
      </c>
      <c r="D145" s="21">
        <f>IF('My order'!D168="","",'My order'!D168)</f>
      </c>
      <c r="E145" s="19">
        <f>IF('My order'!E168="","",'My order'!E168)</f>
      </c>
      <c r="F145" s="19">
        <f>IF('My order'!F168="","",'My order'!F168)</f>
      </c>
      <c r="G145" s="91">
        <f>IF('My order'!G168:H168="","",'My order'!G168:H168)</f>
      </c>
      <c r="H145" s="91"/>
    </row>
    <row r="146" spans="1:8" ht="12.75" customHeight="1">
      <c r="A146" s="11">
        <v>141</v>
      </c>
      <c r="B146" s="19">
        <f>IF('My order'!B169="","",'My order'!B169)</f>
      </c>
      <c r="C146" s="19">
        <f>IF('My order'!C169="","",'My order'!C169)</f>
      </c>
      <c r="D146" s="21">
        <f>IF('My order'!D169="","",'My order'!D169)</f>
      </c>
      <c r="E146" s="19">
        <f>IF('My order'!E169="","",'My order'!E169)</f>
      </c>
      <c r="F146" s="19">
        <f>IF('My order'!F169="","",'My order'!F169)</f>
      </c>
      <c r="G146" s="91">
        <f>IF('My order'!G169:H169="","",'My order'!G169:H169)</f>
      </c>
      <c r="H146" s="91"/>
    </row>
    <row r="147" spans="1:8" ht="12.75" customHeight="1">
      <c r="A147" s="11">
        <v>142</v>
      </c>
      <c r="B147" s="19">
        <f>IF('My order'!B170="","",'My order'!B170)</f>
      </c>
      <c r="C147" s="19">
        <f>IF('My order'!C170="","",'My order'!C170)</f>
      </c>
      <c r="D147" s="21">
        <f>IF('My order'!D170="","",'My order'!D170)</f>
      </c>
      <c r="E147" s="19">
        <f>IF('My order'!E170="","",'My order'!E170)</f>
      </c>
      <c r="F147" s="19">
        <f>IF('My order'!F170="","",'My order'!F170)</f>
      </c>
      <c r="G147" s="91">
        <f>IF('My order'!G170:H170="","",'My order'!G170:H170)</f>
      </c>
      <c r="H147" s="91"/>
    </row>
    <row r="148" spans="1:8" ht="12.75" customHeight="1">
      <c r="A148" s="11">
        <v>143</v>
      </c>
      <c r="B148" s="19">
        <f>IF('My order'!B171="","",'My order'!B171)</f>
      </c>
      <c r="C148" s="19">
        <f>IF('My order'!C171="","",'My order'!C171)</f>
      </c>
      <c r="D148" s="21">
        <f>IF('My order'!D171="","",'My order'!D171)</f>
      </c>
      <c r="E148" s="19">
        <f>IF('My order'!E171="","",'My order'!E171)</f>
      </c>
      <c r="F148" s="19">
        <f>IF('My order'!F171="","",'My order'!F171)</f>
      </c>
      <c r="G148" s="91">
        <f>IF('My order'!G171:H171="","",'My order'!G171:H171)</f>
      </c>
      <c r="H148" s="91"/>
    </row>
    <row r="149" spans="1:8" ht="12.75" customHeight="1">
      <c r="A149" s="11">
        <v>144</v>
      </c>
      <c r="B149" s="19">
        <f>IF('My order'!B172="","",'My order'!B172)</f>
      </c>
      <c r="C149" s="19">
        <f>IF('My order'!C172="","",'My order'!C172)</f>
      </c>
      <c r="D149" s="21">
        <f>IF('My order'!D172="","",'My order'!D172)</f>
      </c>
      <c r="E149" s="19">
        <f>IF('My order'!E172="","",'My order'!E172)</f>
      </c>
      <c r="F149" s="19">
        <f>IF('My order'!F172="","",'My order'!F172)</f>
      </c>
      <c r="G149" s="91">
        <f>IF('My order'!G172:H172="","",'My order'!G172:H172)</f>
      </c>
      <c r="H149" s="91"/>
    </row>
    <row r="150" spans="1:8" ht="12.75" customHeight="1">
      <c r="A150" s="11">
        <v>145</v>
      </c>
      <c r="B150" s="19">
        <f>IF('My order'!B173="","",'My order'!B173)</f>
      </c>
      <c r="C150" s="19">
        <f>IF('My order'!C173="","",'My order'!C173)</f>
      </c>
      <c r="D150" s="21">
        <f>IF('My order'!D173="","",'My order'!D173)</f>
      </c>
      <c r="E150" s="19">
        <f>IF('My order'!E173="","",'My order'!E173)</f>
      </c>
      <c r="F150" s="19">
        <f>IF('My order'!F173="","",'My order'!F173)</f>
      </c>
      <c r="G150" s="91">
        <f>IF('My order'!G173:H173="","",'My order'!G173:H173)</f>
      </c>
      <c r="H150" s="91"/>
    </row>
    <row r="151" spans="1:8" ht="12.75" customHeight="1">
      <c r="A151" s="11">
        <v>146</v>
      </c>
      <c r="B151" s="19">
        <f>IF('My order'!B174="","",'My order'!B174)</f>
      </c>
      <c r="C151" s="19">
        <f>IF('My order'!C174="","",'My order'!C174)</f>
      </c>
      <c r="D151" s="21">
        <f>IF('My order'!D174="","",'My order'!D174)</f>
      </c>
      <c r="E151" s="19">
        <f>IF('My order'!E174="","",'My order'!E174)</f>
      </c>
      <c r="F151" s="19">
        <f>IF('My order'!F174="","",'My order'!F174)</f>
      </c>
      <c r="G151" s="91">
        <f>IF('My order'!G174:H174="","",'My order'!G174:H174)</f>
      </c>
      <c r="H151" s="91"/>
    </row>
    <row r="152" spans="1:8" ht="12.75" customHeight="1">
      <c r="A152" s="11">
        <v>147</v>
      </c>
      <c r="B152" s="19">
        <f>IF('My order'!B175="","",'My order'!B175)</f>
      </c>
      <c r="C152" s="19">
        <f>IF('My order'!C175="","",'My order'!C175)</f>
      </c>
      <c r="D152" s="21">
        <f>IF('My order'!D175="","",'My order'!D175)</f>
      </c>
      <c r="E152" s="19">
        <f>IF('My order'!E175="","",'My order'!E175)</f>
      </c>
      <c r="F152" s="19">
        <f>IF('My order'!F175="","",'My order'!F175)</f>
      </c>
      <c r="G152" s="91">
        <f>IF('My order'!G175:H175="","",'My order'!G175:H175)</f>
      </c>
      <c r="H152" s="91"/>
    </row>
    <row r="153" spans="1:8" ht="12.75" customHeight="1">
      <c r="A153" s="11">
        <v>148</v>
      </c>
      <c r="B153" s="19">
        <f>IF('My order'!B176="","",'My order'!B176)</f>
      </c>
      <c r="C153" s="19">
        <f>IF('My order'!C176="","",'My order'!C176)</f>
      </c>
      <c r="D153" s="21">
        <f>IF('My order'!D176="","",'My order'!D176)</f>
      </c>
      <c r="E153" s="19">
        <f>IF('My order'!E176="","",'My order'!E176)</f>
      </c>
      <c r="F153" s="19">
        <f>IF('My order'!F176="","",'My order'!F176)</f>
      </c>
      <c r="G153" s="91">
        <f>IF('My order'!G176:H176="","",'My order'!G176:H176)</f>
      </c>
      <c r="H153" s="91"/>
    </row>
    <row r="154" spans="1:8" ht="12.75" customHeight="1">
      <c r="A154" s="11">
        <v>149</v>
      </c>
      <c r="B154" s="19">
        <f>IF('My order'!B177="","",'My order'!B177)</f>
      </c>
      <c r="C154" s="19">
        <f>IF('My order'!C177="","",'My order'!C177)</f>
      </c>
      <c r="D154" s="21">
        <f>IF('My order'!D177="","",'My order'!D177)</f>
      </c>
      <c r="E154" s="19">
        <f>IF('My order'!E177="","",'My order'!E177)</f>
      </c>
      <c r="F154" s="19">
        <f>IF('My order'!F177="","",'My order'!F177)</f>
      </c>
      <c r="G154" s="91">
        <f>IF('My order'!G177:H177="","",'My order'!G177:H177)</f>
      </c>
      <c r="H154" s="91"/>
    </row>
    <row r="155" spans="1:8" ht="12.75" customHeight="1">
      <c r="A155" s="11">
        <v>150</v>
      </c>
      <c r="B155" s="19">
        <f>IF('My order'!B178="","",'My order'!B178)</f>
      </c>
      <c r="C155" s="19">
        <f>IF('My order'!C178="","",'My order'!C178)</f>
      </c>
      <c r="D155" s="21">
        <f>IF('My order'!D178="","",'My order'!D178)</f>
      </c>
      <c r="E155" s="19">
        <f>IF('My order'!E178="","",'My order'!E178)</f>
      </c>
      <c r="F155" s="19">
        <f>IF('My order'!F178="","",'My order'!F178)</f>
      </c>
      <c r="G155" s="91">
        <f>IF('My order'!G178:H178="","",'My order'!G178:H178)</f>
      </c>
      <c r="H155" s="91"/>
    </row>
    <row r="156" spans="1:8" ht="12.75" customHeight="1">
      <c r="A156" s="11">
        <v>151</v>
      </c>
      <c r="B156" s="19">
        <f>IF('My order'!B179="","",'My order'!B179)</f>
      </c>
      <c r="C156" s="19">
        <f>IF('My order'!C179="","",'My order'!C179)</f>
      </c>
      <c r="D156" s="21">
        <f>IF('My order'!D179="","",'My order'!D179)</f>
      </c>
      <c r="E156" s="19">
        <f>IF('My order'!E179="","",'My order'!E179)</f>
      </c>
      <c r="F156" s="19">
        <f>IF('My order'!F179="","",'My order'!F179)</f>
      </c>
      <c r="G156" s="91">
        <f>IF('My order'!G179:H179="","",'My order'!G179:H179)</f>
      </c>
      <c r="H156" s="91"/>
    </row>
    <row r="157" spans="1:8" ht="12.75" customHeight="1">
      <c r="A157" s="11">
        <v>152</v>
      </c>
      <c r="B157" s="19">
        <f>IF('My order'!B180="","",'My order'!B180)</f>
      </c>
      <c r="C157" s="19">
        <f>IF('My order'!C180="","",'My order'!C180)</f>
      </c>
      <c r="D157" s="21">
        <f>IF('My order'!D180="","",'My order'!D180)</f>
      </c>
      <c r="E157" s="19">
        <f>IF('My order'!E180="","",'My order'!E180)</f>
      </c>
      <c r="F157" s="19">
        <f>IF('My order'!F180="","",'My order'!F180)</f>
      </c>
      <c r="G157" s="91">
        <f>IF('My order'!G180:H180="","",'My order'!G180:H180)</f>
      </c>
      <c r="H157" s="91"/>
    </row>
    <row r="158" spans="1:8" ht="12.75" customHeight="1">
      <c r="A158" s="11">
        <v>153</v>
      </c>
      <c r="B158" s="19">
        <f>IF('My order'!B181="","",'My order'!B181)</f>
      </c>
      <c r="C158" s="19">
        <f>IF('My order'!C181="","",'My order'!C181)</f>
      </c>
      <c r="D158" s="21">
        <f>IF('My order'!D181="","",'My order'!D181)</f>
      </c>
      <c r="E158" s="19">
        <f>IF('My order'!E181="","",'My order'!E181)</f>
      </c>
      <c r="F158" s="19">
        <f>IF('My order'!F181="","",'My order'!F181)</f>
      </c>
      <c r="G158" s="91">
        <f>IF('My order'!G181:H181="","",'My order'!G181:H181)</f>
      </c>
      <c r="H158" s="91"/>
    </row>
    <row r="159" spans="1:8" ht="12.75" customHeight="1">
      <c r="A159" s="11">
        <v>154</v>
      </c>
      <c r="B159" s="19">
        <f>IF('My order'!B182="","",'My order'!B182)</f>
      </c>
      <c r="C159" s="19">
        <f>IF('My order'!C182="","",'My order'!C182)</f>
      </c>
      <c r="D159" s="21">
        <f>IF('My order'!D182="","",'My order'!D182)</f>
      </c>
      <c r="E159" s="19">
        <f>IF('My order'!E182="","",'My order'!E182)</f>
      </c>
      <c r="F159" s="19">
        <f>IF('My order'!F182="","",'My order'!F182)</f>
      </c>
      <c r="G159" s="91">
        <f>IF('My order'!G182:H182="","",'My order'!G182:H182)</f>
      </c>
      <c r="H159" s="91"/>
    </row>
    <row r="160" spans="1:8" ht="12.75" customHeight="1">
      <c r="A160" s="11">
        <v>155</v>
      </c>
      <c r="B160" s="19">
        <f>IF('My order'!B183="","",'My order'!B183)</f>
      </c>
      <c r="C160" s="19">
        <f>IF('My order'!C183="","",'My order'!C183)</f>
      </c>
      <c r="D160" s="21">
        <f>IF('My order'!D183="","",'My order'!D183)</f>
      </c>
      <c r="E160" s="19">
        <f>IF('My order'!E183="","",'My order'!E183)</f>
      </c>
      <c r="F160" s="19">
        <f>IF('My order'!F183="","",'My order'!F183)</f>
      </c>
      <c r="G160" s="91">
        <f>IF('My order'!G183:H183="","",'My order'!G183:H183)</f>
      </c>
      <c r="H160" s="91"/>
    </row>
    <row r="161" spans="1:8" ht="12.75" customHeight="1">
      <c r="A161" s="11">
        <v>156</v>
      </c>
      <c r="B161" s="19">
        <f>IF('My order'!B184="","",'My order'!B184)</f>
      </c>
      <c r="C161" s="19">
        <f>IF('My order'!C184="","",'My order'!C184)</f>
      </c>
      <c r="D161" s="21">
        <f>IF('My order'!D184="","",'My order'!D184)</f>
      </c>
      <c r="E161" s="19">
        <f>IF('My order'!E184="","",'My order'!E184)</f>
      </c>
      <c r="F161" s="19">
        <f>IF('My order'!F184="","",'My order'!F184)</f>
      </c>
      <c r="G161" s="91">
        <f>IF('My order'!G184:H184="","",'My order'!G184:H184)</f>
      </c>
      <c r="H161" s="91"/>
    </row>
    <row r="162" spans="1:8" ht="12.75" customHeight="1">
      <c r="A162" s="11">
        <v>157</v>
      </c>
      <c r="B162" s="19">
        <f>IF('My order'!B185="","",'My order'!B185)</f>
      </c>
      <c r="C162" s="19">
        <f>IF('My order'!C185="","",'My order'!C185)</f>
      </c>
      <c r="D162" s="21">
        <f>IF('My order'!D185="","",'My order'!D185)</f>
      </c>
      <c r="E162" s="19">
        <f>IF('My order'!E185="","",'My order'!E185)</f>
      </c>
      <c r="F162" s="19">
        <f>IF('My order'!F185="","",'My order'!F185)</f>
      </c>
      <c r="G162" s="91">
        <f>IF('My order'!G185:H185="","",'My order'!G185:H185)</f>
      </c>
      <c r="H162" s="91"/>
    </row>
    <row r="163" spans="1:8" ht="12.75" customHeight="1">
      <c r="A163" s="11">
        <v>158</v>
      </c>
      <c r="B163" s="19">
        <f>IF('My order'!B186="","",'My order'!B186)</f>
      </c>
      <c r="C163" s="19">
        <f>IF('My order'!C186="","",'My order'!C186)</f>
      </c>
      <c r="D163" s="21">
        <f>IF('My order'!D186="","",'My order'!D186)</f>
      </c>
      <c r="E163" s="19">
        <f>IF('My order'!E186="","",'My order'!E186)</f>
      </c>
      <c r="F163" s="19">
        <f>IF('My order'!F186="","",'My order'!F186)</f>
      </c>
      <c r="G163" s="91">
        <f>IF('My order'!G186:H186="","",'My order'!G186:H186)</f>
      </c>
      <c r="H163" s="91"/>
    </row>
    <row r="164" spans="1:8" ht="12.75" customHeight="1">
      <c r="A164" s="11">
        <v>159</v>
      </c>
      <c r="B164" s="19">
        <f>IF('My order'!B187="","",'My order'!B187)</f>
      </c>
      <c r="C164" s="19">
        <f>IF('My order'!C187="","",'My order'!C187)</f>
      </c>
      <c r="D164" s="21">
        <f>IF('My order'!D187="","",'My order'!D187)</f>
      </c>
      <c r="E164" s="19">
        <f>IF('My order'!E187="","",'My order'!E187)</f>
      </c>
      <c r="F164" s="19">
        <f>IF('My order'!F187="","",'My order'!F187)</f>
      </c>
      <c r="G164" s="91">
        <f>IF('My order'!G187:H187="","",'My order'!G187:H187)</f>
      </c>
      <c r="H164" s="91"/>
    </row>
    <row r="165" spans="1:8" ht="12.75" customHeight="1">
      <c r="A165" s="11">
        <v>160</v>
      </c>
      <c r="B165" s="19">
        <f>IF('My order'!B188="","",'My order'!B188)</f>
      </c>
      <c r="C165" s="19">
        <f>IF('My order'!C188="","",'My order'!C188)</f>
      </c>
      <c r="D165" s="21">
        <f>IF('My order'!D188="","",'My order'!D188)</f>
      </c>
      <c r="E165" s="19">
        <f>IF('My order'!E188="","",'My order'!E188)</f>
      </c>
      <c r="F165" s="19">
        <f>IF('My order'!F188="","",'My order'!F188)</f>
      </c>
      <c r="G165" s="91">
        <f>IF('My order'!G188:H188="","",'My order'!G188:H188)</f>
      </c>
      <c r="H165" s="91"/>
    </row>
    <row r="166" spans="1:8" ht="12.75" customHeight="1">
      <c r="A166" s="11">
        <v>161</v>
      </c>
      <c r="B166" s="19">
        <f>IF('My order'!B189="","",'My order'!B189)</f>
      </c>
      <c r="C166" s="19">
        <f>IF('My order'!C189="","",'My order'!C189)</f>
      </c>
      <c r="D166" s="21">
        <f>IF('My order'!D189="","",'My order'!D189)</f>
      </c>
      <c r="E166" s="19">
        <f>IF('My order'!E189="","",'My order'!E189)</f>
      </c>
      <c r="F166" s="19">
        <f>IF('My order'!F189="","",'My order'!F189)</f>
      </c>
      <c r="G166" s="91">
        <f>IF('My order'!G189:H189="","",'My order'!G189:H189)</f>
      </c>
      <c r="H166" s="91"/>
    </row>
    <row r="167" spans="1:8" ht="12.75" customHeight="1">
      <c r="A167" s="11">
        <v>162</v>
      </c>
      <c r="B167" s="19">
        <f>IF('My order'!B190="","",'My order'!B190)</f>
      </c>
      <c r="C167" s="19">
        <f>IF('My order'!C190="","",'My order'!C190)</f>
      </c>
      <c r="D167" s="21">
        <f>IF('My order'!D190="","",'My order'!D190)</f>
      </c>
      <c r="E167" s="19">
        <f>IF('My order'!E190="","",'My order'!E190)</f>
      </c>
      <c r="F167" s="19">
        <f>IF('My order'!F190="","",'My order'!F190)</f>
      </c>
      <c r="G167" s="91">
        <f>IF('My order'!G190:H190="","",'My order'!G190:H190)</f>
      </c>
      <c r="H167" s="91"/>
    </row>
    <row r="168" spans="1:8" ht="12.75" customHeight="1">
      <c r="A168" s="11">
        <v>163</v>
      </c>
      <c r="B168" s="19">
        <f>IF('My order'!B191="","",'My order'!B191)</f>
      </c>
      <c r="C168" s="19">
        <f>IF('My order'!C191="","",'My order'!C191)</f>
      </c>
      <c r="D168" s="21">
        <f>IF('My order'!D191="","",'My order'!D191)</f>
      </c>
      <c r="E168" s="19">
        <f>IF('My order'!E191="","",'My order'!E191)</f>
      </c>
      <c r="F168" s="19">
        <f>IF('My order'!F191="","",'My order'!F191)</f>
      </c>
      <c r="G168" s="91">
        <f>IF('My order'!G191:H191="","",'My order'!G191:H191)</f>
      </c>
      <c r="H168" s="91"/>
    </row>
    <row r="169" spans="1:8" ht="12.75" customHeight="1">
      <c r="A169" s="11">
        <v>164</v>
      </c>
      <c r="B169" s="19">
        <f>IF('My order'!B192="","",'My order'!B192)</f>
      </c>
      <c r="C169" s="19">
        <f>IF('My order'!C192="","",'My order'!C192)</f>
      </c>
      <c r="D169" s="21">
        <f>IF('My order'!D192="","",'My order'!D192)</f>
      </c>
      <c r="E169" s="19">
        <f>IF('My order'!E192="","",'My order'!E192)</f>
      </c>
      <c r="F169" s="19">
        <f>IF('My order'!F192="","",'My order'!F192)</f>
      </c>
      <c r="G169" s="91">
        <f>IF('My order'!G192:H192="","",'My order'!G192:H192)</f>
      </c>
      <c r="H169" s="91"/>
    </row>
    <row r="170" spans="1:8" ht="12.75" customHeight="1">
      <c r="A170" s="11">
        <v>165</v>
      </c>
      <c r="B170" s="19">
        <f>IF('My order'!B193="","",'My order'!B193)</f>
      </c>
      <c r="C170" s="19">
        <f>IF('My order'!C193="","",'My order'!C193)</f>
      </c>
      <c r="D170" s="21">
        <f>IF('My order'!D193="","",'My order'!D193)</f>
      </c>
      <c r="E170" s="19">
        <f>IF('My order'!E193="","",'My order'!E193)</f>
      </c>
      <c r="F170" s="19">
        <f>IF('My order'!F193="","",'My order'!F193)</f>
      </c>
      <c r="G170" s="91">
        <f>IF('My order'!G193:H193="","",'My order'!G193:H193)</f>
      </c>
      <c r="H170" s="91"/>
    </row>
    <row r="171" spans="1:8" ht="12.75" customHeight="1">
      <c r="A171" s="11">
        <v>166</v>
      </c>
      <c r="B171" s="19">
        <f>IF('My order'!B194="","",'My order'!B194)</f>
      </c>
      <c r="C171" s="19">
        <f>IF('My order'!C194="","",'My order'!C194)</f>
      </c>
      <c r="D171" s="21">
        <f>IF('My order'!D194="","",'My order'!D194)</f>
      </c>
      <c r="E171" s="19">
        <f>IF('My order'!E194="","",'My order'!E194)</f>
      </c>
      <c r="F171" s="19">
        <f>IF('My order'!F194="","",'My order'!F194)</f>
      </c>
      <c r="G171" s="91">
        <f>IF('My order'!G194:H194="","",'My order'!G194:H194)</f>
      </c>
      <c r="H171" s="91"/>
    </row>
    <row r="172" spans="1:8" ht="12.75" customHeight="1">
      <c r="A172" s="11">
        <v>167</v>
      </c>
      <c r="B172" s="19">
        <f>IF('My order'!B195="","",'My order'!B195)</f>
      </c>
      <c r="C172" s="19">
        <f>IF('My order'!C195="","",'My order'!C195)</f>
      </c>
      <c r="D172" s="21">
        <f>IF('My order'!D195="","",'My order'!D195)</f>
      </c>
      <c r="E172" s="19">
        <f>IF('My order'!E195="","",'My order'!E195)</f>
      </c>
      <c r="F172" s="19">
        <f>IF('My order'!F195="","",'My order'!F195)</f>
      </c>
      <c r="G172" s="91">
        <f>IF('My order'!G195:H195="","",'My order'!G195:H195)</f>
      </c>
      <c r="H172" s="91"/>
    </row>
    <row r="173" spans="1:8" ht="12.75" customHeight="1">
      <c r="A173" s="11">
        <v>168</v>
      </c>
      <c r="B173" s="19">
        <f>IF('My order'!B196="","",'My order'!B196)</f>
      </c>
      <c r="C173" s="19">
        <f>IF('My order'!C196="","",'My order'!C196)</f>
      </c>
      <c r="D173" s="21">
        <f>IF('My order'!D196="","",'My order'!D196)</f>
      </c>
      <c r="E173" s="19">
        <f>IF('My order'!E196="","",'My order'!E196)</f>
      </c>
      <c r="F173" s="19">
        <f>IF('My order'!F196="","",'My order'!F196)</f>
      </c>
      <c r="G173" s="91">
        <f>IF('My order'!G196:H196="","",'My order'!G196:H196)</f>
      </c>
      <c r="H173" s="91"/>
    </row>
    <row r="174" spans="1:8" ht="12.75" customHeight="1">
      <c r="A174" s="11">
        <v>169</v>
      </c>
      <c r="B174" s="19">
        <f>IF('My order'!B197="","",'My order'!B197)</f>
      </c>
      <c r="C174" s="19">
        <f>IF('My order'!C197="","",'My order'!C197)</f>
      </c>
      <c r="D174" s="21">
        <f>IF('My order'!D197="","",'My order'!D197)</f>
      </c>
      <c r="E174" s="19">
        <f>IF('My order'!E197="","",'My order'!E197)</f>
      </c>
      <c r="F174" s="19">
        <f>IF('My order'!F197="","",'My order'!F197)</f>
      </c>
      <c r="G174" s="91">
        <f>IF('My order'!G197:H197="","",'My order'!G197:H197)</f>
      </c>
      <c r="H174" s="91"/>
    </row>
    <row r="175" spans="1:8" ht="12.75" customHeight="1">
      <c r="A175" s="11">
        <v>170</v>
      </c>
      <c r="B175" s="19">
        <f>IF('My order'!B198="","",'My order'!B198)</f>
      </c>
      <c r="C175" s="19">
        <f>IF('My order'!C198="","",'My order'!C198)</f>
      </c>
      <c r="D175" s="21">
        <f>IF('My order'!D198="","",'My order'!D198)</f>
      </c>
      <c r="E175" s="19">
        <f>IF('My order'!E198="","",'My order'!E198)</f>
      </c>
      <c r="F175" s="19">
        <f>IF('My order'!F198="","",'My order'!F198)</f>
      </c>
      <c r="G175" s="91">
        <f>IF('My order'!G198:H198="","",'My order'!G198:H198)</f>
      </c>
      <c r="H175" s="91"/>
    </row>
    <row r="176" spans="1:8" ht="12.75" customHeight="1">
      <c r="A176" s="11">
        <v>171</v>
      </c>
      <c r="B176" s="19">
        <f>IF('My order'!B199="","",'My order'!B199)</f>
      </c>
      <c r="C176" s="19">
        <f>IF('My order'!C199="","",'My order'!C199)</f>
      </c>
      <c r="D176" s="21">
        <f>IF('My order'!D199="","",'My order'!D199)</f>
      </c>
      <c r="E176" s="19">
        <f>IF('My order'!E199="","",'My order'!E199)</f>
      </c>
      <c r="F176" s="19">
        <f>IF('My order'!F199="","",'My order'!F199)</f>
      </c>
      <c r="G176" s="91">
        <f>IF('My order'!G199:H199="","",'My order'!G199:H199)</f>
      </c>
      <c r="H176" s="91"/>
    </row>
    <row r="177" spans="1:8" ht="12.75" customHeight="1">
      <c r="A177" s="11">
        <v>172</v>
      </c>
      <c r="B177" s="19">
        <f>IF('My order'!B200="","",'My order'!B200)</f>
      </c>
      <c r="C177" s="19">
        <f>IF('My order'!C200="","",'My order'!C200)</f>
      </c>
      <c r="D177" s="21">
        <f>IF('My order'!D200="","",'My order'!D200)</f>
      </c>
      <c r="E177" s="19">
        <f>IF('My order'!E200="","",'My order'!E200)</f>
      </c>
      <c r="F177" s="19">
        <f>IF('My order'!F200="","",'My order'!F200)</f>
      </c>
      <c r="G177" s="91">
        <f>IF('My order'!G200:H200="","",'My order'!G200:H200)</f>
      </c>
      <c r="H177" s="91"/>
    </row>
    <row r="178" spans="1:8" ht="12.75" customHeight="1">
      <c r="A178" s="11">
        <v>173</v>
      </c>
      <c r="B178" s="19">
        <f>IF('My order'!B201="","",'My order'!B201)</f>
      </c>
      <c r="C178" s="19">
        <f>IF('My order'!C201="","",'My order'!C201)</f>
      </c>
      <c r="D178" s="21">
        <f>IF('My order'!D201="","",'My order'!D201)</f>
      </c>
      <c r="E178" s="19">
        <f>IF('My order'!E201="","",'My order'!E201)</f>
      </c>
      <c r="F178" s="19">
        <f>IF('My order'!F201="","",'My order'!F201)</f>
      </c>
      <c r="G178" s="91">
        <f>IF('My order'!G201:H201="","",'My order'!G201:H201)</f>
      </c>
      <c r="H178" s="91"/>
    </row>
    <row r="179" spans="1:8" ht="12.75" customHeight="1">
      <c r="A179" s="11">
        <v>174</v>
      </c>
      <c r="B179" s="19">
        <f>IF('My order'!B202="","",'My order'!B202)</f>
      </c>
      <c r="C179" s="19">
        <f>IF('My order'!C202="","",'My order'!C202)</f>
      </c>
      <c r="D179" s="21">
        <f>IF('My order'!D202="","",'My order'!D202)</f>
      </c>
      <c r="E179" s="19">
        <f>IF('My order'!E202="","",'My order'!E202)</f>
      </c>
      <c r="F179" s="19">
        <f>IF('My order'!F202="","",'My order'!F202)</f>
      </c>
      <c r="G179" s="91">
        <f>IF('My order'!G202:H202="","",'My order'!G202:H202)</f>
      </c>
      <c r="H179" s="91"/>
    </row>
    <row r="180" spans="1:8" ht="12.75" customHeight="1">
      <c r="A180" s="11">
        <v>175</v>
      </c>
      <c r="B180" s="19">
        <f>IF('My order'!B203="","",'My order'!B203)</f>
      </c>
      <c r="C180" s="19">
        <f>IF('My order'!C203="","",'My order'!C203)</f>
      </c>
      <c r="D180" s="21">
        <f>IF('My order'!D203="","",'My order'!D203)</f>
      </c>
      <c r="E180" s="19">
        <f>IF('My order'!E203="","",'My order'!E203)</f>
      </c>
      <c r="F180" s="19">
        <f>IF('My order'!F203="","",'My order'!F203)</f>
      </c>
      <c r="G180" s="91">
        <f>IF('My order'!G203:H203="","",'My order'!G203:H203)</f>
      </c>
      <c r="H180" s="91"/>
    </row>
    <row r="181" spans="1:8" ht="12.75" customHeight="1">
      <c r="A181" s="11">
        <v>176</v>
      </c>
      <c r="B181" s="19">
        <f>IF('My order'!B204="","",'My order'!B204)</f>
      </c>
      <c r="C181" s="19">
        <f>IF('My order'!C204="","",'My order'!C204)</f>
      </c>
      <c r="D181" s="21">
        <f>IF('My order'!D204="","",'My order'!D204)</f>
      </c>
      <c r="E181" s="19">
        <f>IF('My order'!E204="","",'My order'!E204)</f>
      </c>
      <c r="F181" s="19">
        <f>IF('My order'!F204="","",'My order'!F204)</f>
      </c>
      <c r="G181" s="91">
        <f>IF('My order'!G204:H204="","",'My order'!G204:H204)</f>
      </c>
      <c r="H181" s="91"/>
    </row>
    <row r="182" spans="1:8" ht="12.75" customHeight="1">
      <c r="A182" s="11">
        <v>177</v>
      </c>
      <c r="B182" s="19">
        <f>IF('My order'!B205="","",'My order'!B205)</f>
      </c>
      <c r="C182" s="19">
        <f>IF('My order'!C205="","",'My order'!C205)</f>
      </c>
      <c r="D182" s="21">
        <f>IF('My order'!D205="","",'My order'!D205)</f>
      </c>
      <c r="E182" s="19">
        <f>IF('My order'!E205="","",'My order'!E205)</f>
      </c>
      <c r="F182" s="19">
        <f>IF('My order'!F205="","",'My order'!F205)</f>
      </c>
      <c r="G182" s="91">
        <f>IF('My order'!G205:H205="","",'My order'!G205:H205)</f>
      </c>
      <c r="H182" s="91"/>
    </row>
    <row r="183" spans="1:8" ht="12.75" customHeight="1">
      <c r="A183" s="11">
        <v>178</v>
      </c>
      <c r="B183" s="19">
        <f>IF('My order'!B206="","",'My order'!B206)</f>
      </c>
      <c r="C183" s="19">
        <f>IF('My order'!C206="","",'My order'!C206)</f>
      </c>
      <c r="D183" s="21">
        <f>IF('My order'!D206="","",'My order'!D206)</f>
      </c>
      <c r="E183" s="19">
        <f>IF('My order'!E206="","",'My order'!E206)</f>
      </c>
      <c r="F183" s="19">
        <f>IF('My order'!F206="","",'My order'!F206)</f>
      </c>
      <c r="G183" s="91">
        <f>IF('My order'!G206:H206="","",'My order'!G206:H206)</f>
      </c>
      <c r="H183" s="91"/>
    </row>
    <row r="184" spans="1:8" ht="12.75" customHeight="1">
      <c r="A184" s="11">
        <v>179</v>
      </c>
      <c r="B184" s="19">
        <f>IF('My order'!B207="","",'My order'!B207)</f>
      </c>
      <c r="C184" s="19">
        <f>IF('My order'!C207="","",'My order'!C207)</f>
      </c>
      <c r="D184" s="21">
        <f>IF('My order'!D207="","",'My order'!D207)</f>
      </c>
      <c r="E184" s="19">
        <f>IF('My order'!E207="","",'My order'!E207)</f>
      </c>
      <c r="F184" s="19">
        <f>IF('My order'!F207="","",'My order'!F207)</f>
      </c>
      <c r="G184" s="91">
        <f>IF('My order'!G207:H207="","",'My order'!G207:H207)</f>
      </c>
      <c r="H184" s="91"/>
    </row>
    <row r="185" spans="1:8" ht="12.75" customHeight="1">
      <c r="A185" s="11">
        <v>180</v>
      </c>
      <c r="B185" s="19">
        <f>IF('My order'!B208="","",'My order'!B208)</f>
      </c>
      <c r="C185" s="19">
        <f>IF('My order'!C208="","",'My order'!C208)</f>
      </c>
      <c r="D185" s="21">
        <f>IF('My order'!D208="","",'My order'!D208)</f>
      </c>
      <c r="E185" s="19">
        <f>IF('My order'!E208="","",'My order'!E208)</f>
      </c>
      <c r="F185" s="19">
        <f>IF('My order'!F208="","",'My order'!F208)</f>
      </c>
      <c r="G185" s="91">
        <f>IF('My order'!G208:H208="","",'My order'!G208:H208)</f>
      </c>
      <c r="H185" s="91"/>
    </row>
    <row r="186" spans="1:8" ht="12.75" customHeight="1">
      <c r="A186" s="11">
        <v>181</v>
      </c>
      <c r="B186" s="19">
        <f>IF('My order'!B209="","",'My order'!B209)</f>
      </c>
      <c r="C186" s="19">
        <f>IF('My order'!C209="","",'My order'!C209)</f>
      </c>
      <c r="D186" s="21">
        <f>IF('My order'!D209="","",'My order'!D209)</f>
      </c>
      <c r="E186" s="19">
        <f>IF('My order'!E209="","",'My order'!E209)</f>
      </c>
      <c r="F186" s="19">
        <f>IF('My order'!F209="","",'My order'!F209)</f>
      </c>
      <c r="G186" s="91">
        <f>IF('My order'!G209:H209="","",'My order'!G209:H209)</f>
      </c>
      <c r="H186" s="91"/>
    </row>
    <row r="187" spans="1:8" ht="12.75" customHeight="1">
      <c r="A187" s="11">
        <v>182</v>
      </c>
      <c r="B187" s="19">
        <f>IF('My order'!B210="","",'My order'!B210)</f>
      </c>
      <c r="C187" s="19">
        <f>IF('My order'!C210="","",'My order'!C210)</f>
      </c>
      <c r="D187" s="21">
        <f>IF('My order'!D210="","",'My order'!D210)</f>
      </c>
      <c r="E187" s="19">
        <f>IF('My order'!E210="","",'My order'!E210)</f>
      </c>
      <c r="F187" s="19">
        <f>IF('My order'!F210="","",'My order'!F210)</f>
      </c>
      <c r="G187" s="91">
        <f>IF('My order'!G210:H210="","",'My order'!G210:H210)</f>
      </c>
      <c r="H187" s="91"/>
    </row>
    <row r="188" spans="1:8" ht="12.75" customHeight="1">
      <c r="A188" s="11">
        <v>183</v>
      </c>
      <c r="B188" s="19">
        <f>IF('My order'!B211="","",'My order'!B211)</f>
      </c>
      <c r="C188" s="19">
        <f>IF('My order'!C211="","",'My order'!C211)</f>
      </c>
      <c r="D188" s="21">
        <f>IF('My order'!D211="","",'My order'!D211)</f>
      </c>
      <c r="E188" s="19">
        <f>IF('My order'!E211="","",'My order'!E211)</f>
      </c>
      <c r="F188" s="19">
        <f>IF('My order'!F211="","",'My order'!F211)</f>
      </c>
      <c r="G188" s="91">
        <f>IF('My order'!G211:H211="","",'My order'!G211:H211)</f>
      </c>
      <c r="H188" s="91"/>
    </row>
    <row r="189" spans="1:8" ht="12.75" customHeight="1">
      <c r="A189" s="11">
        <v>184</v>
      </c>
      <c r="B189" s="19">
        <f>IF('My order'!B212="","",'My order'!B212)</f>
      </c>
      <c r="C189" s="19">
        <f>IF('My order'!C212="","",'My order'!C212)</f>
      </c>
      <c r="D189" s="21">
        <f>IF('My order'!D212="","",'My order'!D212)</f>
      </c>
      <c r="E189" s="19">
        <f>IF('My order'!E212="","",'My order'!E212)</f>
      </c>
      <c r="F189" s="19">
        <f>IF('My order'!F212="","",'My order'!F212)</f>
      </c>
      <c r="G189" s="91">
        <f>IF('My order'!G212:H212="","",'My order'!G212:H212)</f>
      </c>
      <c r="H189" s="91"/>
    </row>
    <row r="190" spans="1:8" ht="12.75" customHeight="1">
      <c r="A190" s="11">
        <v>185</v>
      </c>
      <c r="B190" s="19">
        <f>IF('My order'!B213="","",'My order'!B213)</f>
      </c>
      <c r="C190" s="19">
        <f>IF('My order'!C213="","",'My order'!C213)</f>
      </c>
      <c r="D190" s="21">
        <f>IF('My order'!D213="","",'My order'!D213)</f>
      </c>
      <c r="E190" s="19">
        <f>IF('My order'!E213="","",'My order'!E213)</f>
      </c>
      <c r="F190" s="19">
        <f>IF('My order'!F213="","",'My order'!F213)</f>
      </c>
      <c r="G190" s="91">
        <f>IF('My order'!G213:H213="","",'My order'!G213:H213)</f>
      </c>
      <c r="H190" s="91"/>
    </row>
    <row r="191" spans="1:8" ht="12.75" customHeight="1">
      <c r="A191" s="11">
        <v>186</v>
      </c>
      <c r="B191" s="19">
        <f>IF('My order'!B214="","",'My order'!B214)</f>
      </c>
      <c r="C191" s="19">
        <f>IF('My order'!C214="","",'My order'!C214)</f>
      </c>
      <c r="D191" s="21">
        <f>IF('My order'!D214="","",'My order'!D214)</f>
      </c>
      <c r="E191" s="19">
        <f>IF('My order'!E214="","",'My order'!E214)</f>
      </c>
      <c r="F191" s="19">
        <f>IF('My order'!F214="","",'My order'!F214)</f>
      </c>
      <c r="G191" s="91">
        <f>IF('My order'!G214:H214="","",'My order'!G214:H214)</f>
      </c>
      <c r="H191" s="91"/>
    </row>
    <row r="192" spans="1:8" ht="12.75" customHeight="1">
      <c r="A192" s="11">
        <v>187</v>
      </c>
      <c r="B192" s="19">
        <f>IF('My order'!B215="","",'My order'!B215)</f>
      </c>
      <c r="C192" s="19">
        <f>IF('My order'!C215="","",'My order'!C215)</f>
      </c>
      <c r="D192" s="21">
        <f>IF('My order'!D215="","",'My order'!D215)</f>
      </c>
      <c r="E192" s="19">
        <f>IF('My order'!E215="","",'My order'!E215)</f>
      </c>
      <c r="F192" s="19">
        <f>IF('My order'!F215="","",'My order'!F215)</f>
      </c>
      <c r="G192" s="91">
        <f>IF('My order'!G215:H215="","",'My order'!G215:H215)</f>
      </c>
      <c r="H192" s="91"/>
    </row>
    <row r="193" spans="1:8" ht="12.75" customHeight="1">
      <c r="A193" s="11">
        <v>188</v>
      </c>
      <c r="B193" s="19">
        <f>IF('My order'!B216="","",'My order'!B216)</f>
      </c>
      <c r="C193" s="19">
        <f>IF('My order'!C216="","",'My order'!C216)</f>
      </c>
      <c r="D193" s="21">
        <f>IF('My order'!D216="","",'My order'!D216)</f>
      </c>
      <c r="E193" s="19">
        <f>IF('My order'!E216="","",'My order'!E216)</f>
      </c>
      <c r="F193" s="19">
        <f>IF('My order'!F216="","",'My order'!F216)</f>
      </c>
      <c r="G193" s="91">
        <f>IF('My order'!G216:H216="","",'My order'!G216:H216)</f>
      </c>
      <c r="H193" s="91"/>
    </row>
    <row r="194" spans="1:8" ht="12.75" customHeight="1">
      <c r="A194" s="11">
        <v>189</v>
      </c>
      <c r="B194" s="19">
        <f>IF('My order'!B217="","",'My order'!B217)</f>
      </c>
      <c r="C194" s="19">
        <f>IF('My order'!C217="","",'My order'!C217)</f>
      </c>
      <c r="D194" s="21">
        <f>IF('My order'!D217="","",'My order'!D217)</f>
      </c>
      <c r="E194" s="19">
        <f>IF('My order'!E217="","",'My order'!E217)</f>
      </c>
      <c r="F194" s="19">
        <f>IF('My order'!F217="","",'My order'!F217)</f>
      </c>
      <c r="G194" s="91">
        <f>IF('My order'!G217:H217="","",'My order'!G217:H217)</f>
      </c>
      <c r="H194" s="91"/>
    </row>
    <row r="195" spans="1:8" ht="12.75" customHeight="1">
      <c r="A195" s="11">
        <v>190</v>
      </c>
      <c r="B195" s="19">
        <f>IF('My order'!B218="","",'My order'!B218)</f>
      </c>
      <c r="C195" s="19">
        <f>IF('My order'!C218="","",'My order'!C218)</f>
      </c>
      <c r="D195" s="21">
        <f>IF('My order'!D218="","",'My order'!D218)</f>
      </c>
      <c r="E195" s="19">
        <f>IF('My order'!E218="","",'My order'!E218)</f>
      </c>
      <c r="F195" s="19">
        <f>IF('My order'!F218="","",'My order'!F218)</f>
      </c>
      <c r="G195" s="91">
        <f>IF('My order'!G218:H218="","",'My order'!G218:H218)</f>
      </c>
      <c r="H195" s="91"/>
    </row>
    <row r="196" spans="1:8" ht="12.75" customHeight="1">
      <c r="A196" s="11">
        <v>191</v>
      </c>
      <c r="B196" s="19">
        <f>IF('My order'!B219="","",'My order'!B219)</f>
      </c>
      <c r="C196" s="19">
        <f>IF('My order'!C219="","",'My order'!C219)</f>
      </c>
      <c r="D196" s="21">
        <f>IF('My order'!D219="","",'My order'!D219)</f>
      </c>
      <c r="E196" s="19">
        <f>IF('My order'!E219="","",'My order'!E219)</f>
      </c>
      <c r="F196" s="19">
        <f>IF('My order'!F219="","",'My order'!F219)</f>
      </c>
      <c r="G196" s="91">
        <f>IF('My order'!G219:H219="","",'My order'!G219:H219)</f>
      </c>
      <c r="H196" s="91"/>
    </row>
    <row r="197" spans="1:8" ht="12.75" customHeight="1">
      <c r="A197" s="11">
        <v>192</v>
      </c>
      <c r="B197" s="19">
        <f>IF('My order'!B220="","",'My order'!B220)</f>
      </c>
      <c r="C197" s="19">
        <f>IF('My order'!C220="","",'My order'!C220)</f>
      </c>
      <c r="D197" s="21">
        <f>IF('My order'!D220="","",'My order'!D220)</f>
      </c>
      <c r="E197" s="19">
        <f>IF('My order'!E220="","",'My order'!E220)</f>
      </c>
      <c r="F197" s="19">
        <f>IF('My order'!F220="","",'My order'!F220)</f>
      </c>
      <c r="G197" s="91">
        <f>IF('My order'!G220:H220="","",'My order'!G220:H220)</f>
      </c>
      <c r="H197" s="91"/>
    </row>
    <row r="198" spans="1:8" ht="12.75" customHeight="1">
      <c r="A198" s="11">
        <v>193</v>
      </c>
      <c r="B198" s="19">
        <f>IF('My order'!B221="","",'My order'!B221)</f>
      </c>
      <c r="C198" s="19">
        <f>IF('My order'!C221="","",'My order'!C221)</f>
      </c>
      <c r="D198" s="21">
        <f>IF('My order'!D221="","",'My order'!D221)</f>
      </c>
      <c r="E198" s="19">
        <f>IF('My order'!E221="","",'My order'!E221)</f>
      </c>
      <c r="F198" s="19">
        <f>IF('My order'!F221="","",'My order'!F221)</f>
      </c>
      <c r="G198" s="91">
        <f>IF('My order'!G221:H221="","",'My order'!G221:H221)</f>
      </c>
      <c r="H198" s="91"/>
    </row>
    <row r="199" spans="1:8" ht="12.75" customHeight="1">
      <c r="A199" s="11">
        <v>194</v>
      </c>
      <c r="B199" s="19">
        <f>IF('My order'!B222="","",'My order'!B222)</f>
      </c>
      <c r="C199" s="19">
        <f>IF('My order'!C222="","",'My order'!C222)</f>
      </c>
      <c r="D199" s="21">
        <f>IF('My order'!D222="","",'My order'!D222)</f>
      </c>
      <c r="E199" s="19">
        <f>IF('My order'!E222="","",'My order'!E222)</f>
      </c>
      <c r="F199" s="19">
        <f>IF('My order'!F222="","",'My order'!F222)</f>
      </c>
      <c r="G199" s="91">
        <f>IF('My order'!G222:H222="","",'My order'!G222:H222)</f>
      </c>
      <c r="H199" s="91"/>
    </row>
    <row r="200" spans="1:8" ht="12.75" customHeight="1">
      <c r="A200" s="11">
        <v>195</v>
      </c>
      <c r="B200" s="19">
        <f>IF('My order'!B223="","",'My order'!B223)</f>
      </c>
      <c r="C200" s="19">
        <f>IF('My order'!C223="","",'My order'!C223)</f>
      </c>
      <c r="D200" s="21">
        <f>IF('My order'!D223="","",'My order'!D223)</f>
      </c>
      <c r="E200" s="19">
        <f>IF('My order'!E223="","",'My order'!E223)</f>
      </c>
      <c r="F200" s="19">
        <f>IF('My order'!F223="","",'My order'!F223)</f>
      </c>
      <c r="G200" s="91">
        <f>IF('My order'!G223:H223="","",'My order'!G223:H223)</f>
      </c>
      <c r="H200" s="91"/>
    </row>
    <row r="201" spans="1:8" ht="12.75" customHeight="1">
      <c r="A201" s="11">
        <v>196</v>
      </c>
      <c r="B201" s="19">
        <f>IF('My order'!B224="","",'My order'!B224)</f>
      </c>
      <c r="C201" s="19">
        <f>IF('My order'!C224="","",'My order'!C224)</f>
      </c>
      <c r="D201" s="21">
        <f>IF('My order'!D224="","",'My order'!D224)</f>
      </c>
      <c r="E201" s="19">
        <f>IF('My order'!E224="","",'My order'!E224)</f>
      </c>
      <c r="F201" s="19">
        <f>IF('My order'!F224="","",'My order'!F224)</f>
      </c>
      <c r="G201" s="91">
        <f>IF('My order'!G224:H224="","",'My order'!G224:H224)</f>
      </c>
      <c r="H201" s="91"/>
    </row>
    <row r="202" spans="1:8" ht="12.75" customHeight="1">
      <c r="A202" s="11">
        <v>197</v>
      </c>
      <c r="B202" s="19">
        <f>IF('My order'!B225="","",'My order'!B225)</f>
      </c>
      <c r="C202" s="19">
        <f>IF('My order'!C225="","",'My order'!C225)</f>
      </c>
      <c r="D202" s="21">
        <f>IF('My order'!D225="","",'My order'!D225)</f>
      </c>
      <c r="E202" s="19">
        <f>IF('My order'!E225="","",'My order'!E225)</f>
      </c>
      <c r="F202" s="19">
        <f>IF('My order'!F225="","",'My order'!F225)</f>
      </c>
      <c r="G202" s="91">
        <f>IF('My order'!G225:H225="","",'My order'!G225:H225)</f>
      </c>
      <c r="H202" s="91"/>
    </row>
    <row r="203" spans="1:8" ht="12.75" customHeight="1">
      <c r="A203" s="11">
        <v>198</v>
      </c>
      <c r="B203" s="19">
        <f>IF('My order'!B226="","",'My order'!B226)</f>
      </c>
      <c r="C203" s="19">
        <f>IF('My order'!C226="","",'My order'!C226)</f>
      </c>
      <c r="D203" s="21">
        <f>IF('My order'!D226="","",'My order'!D226)</f>
      </c>
      <c r="E203" s="19">
        <f>IF('My order'!E226="","",'My order'!E226)</f>
      </c>
      <c r="F203" s="19">
        <f>IF('My order'!F226="","",'My order'!F226)</f>
      </c>
      <c r="G203" s="91">
        <f>IF('My order'!G226:H226="","",'My order'!G226:H226)</f>
      </c>
      <c r="H203" s="91"/>
    </row>
    <row r="204" spans="1:8" ht="12.75" customHeight="1">
      <c r="A204" s="11">
        <v>199</v>
      </c>
      <c r="B204" s="19">
        <f>IF('My order'!B227="","",'My order'!B227)</f>
      </c>
      <c r="C204" s="19">
        <f>IF('My order'!C227="","",'My order'!C227)</f>
      </c>
      <c r="D204" s="21">
        <f>IF('My order'!D227="","",'My order'!D227)</f>
      </c>
      <c r="E204" s="19">
        <f>IF('My order'!E227="","",'My order'!E227)</f>
      </c>
      <c r="F204" s="19">
        <f>IF('My order'!F227="","",'My order'!F227)</f>
      </c>
      <c r="G204" s="91">
        <f>IF('My order'!G227:H227="","",'My order'!G227:H227)</f>
      </c>
      <c r="H204" s="91"/>
    </row>
    <row r="205" spans="1:8" ht="12.75" customHeight="1">
      <c r="A205" s="11">
        <v>200</v>
      </c>
      <c r="B205" s="19">
        <f>IF('My order'!B228="","",'My order'!B228)</f>
      </c>
      <c r="C205" s="19">
        <f>IF('My order'!C228="","",'My order'!C228)</f>
      </c>
      <c r="D205" s="21">
        <f>IF('My order'!D228="","",'My order'!D228)</f>
      </c>
      <c r="E205" s="19">
        <f>IF('My order'!E228="","",'My order'!E228)</f>
      </c>
      <c r="F205" s="19">
        <f>IF('My order'!F228="","",'My order'!F228)</f>
      </c>
      <c r="G205" s="91">
        <f>IF('My order'!G228:H228="","",'My order'!G228:H228)</f>
      </c>
      <c r="H205" s="91"/>
    </row>
    <row r="206" spans="1:8" ht="12.75" customHeight="1">
      <c r="A206" s="11">
        <v>201</v>
      </c>
      <c r="B206" s="19">
        <f>IF('My order'!B229="","",'My order'!B229)</f>
      </c>
      <c r="C206" s="19">
        <f>IF('My order'!C229="","",'My order'!C229)</f>
      </c>
      <c r="D206" s="21">
        <f>IF('My order'!D229="","",'My order'!D229)</f>
      </c>
      <c r="E206" s="19">
        <f>IF('My order'!E229="","",'My order'!E229)</f>
      </c>
      <c r="F206" s="19">
        <f>IF('My order'!F229="","",'My order'!F229)</f>
      </c>
      <c r="G206" s="91">
        <f>IF('My order'!G229:H229="","",'My order'!G229:H229)</f>
      </c>
      <c r="H206" s="91"/>
    </row>
  </sheetData>
  <sheetProtection password="B4BF" sheet="1" objects="1" scenarios="1" selectLockedCells="1" selectUnlockedCells="1"/>
  <mergeCells count="202">
    <mergeCell ref="G203:H203"/>
    <mergeCell ref="G204:H204"/>
    <mergeCell ref="G205:H205"/>
    <mergeCell ref="G206:H206"/>
    <mergeCell ref="G197:H197"/>
    <mergeCell ref="G198:H198"/>
    <mergeCell ref="G199:H199"/>
    <mergeCell ref="G200:H200"/>
    <mergeCell ref="G201:H201"/>
    <mergeCell ref="G202:H202"/>
    <mergeCell ref="G191:H191"/>
    <mergeCell ref="G192:H192"/>
    <mergeCell ref="G193:H193"/>
    <mergeCell ref="G194:H194"/>
    <mergeCell ref="G195:H195"/>
    <mergeCell ref="G196:H196"/>
    <mergeCell ref="G185:H185"/>
    <mergeCell ref="G186:H186"/>
    <mergeCell ref="G187:H187"/>
    <mergeCell ref="G188:H188"/>
    <mergeCell ref="G189:H189"/>
    <mergeCell ref="G190:H190"/>
    <mergeCell ref="G179:H179"/>
    <mergeCell ref="G180:H180"/>
    <mergeCell ref="G181:H181"/>
    <mergeCell ref="G182:H182"/>
    <mergeCell ref="G183:H183"/>
    <mergeCell ref="G184:H184"/>
    <mergeCell ref="G173:H173"/>
    <mergeCell ref="G174:H174"/>
    <mergeCell ref="G175:H175"/>
    <mergeCell ref="G176:H176"/>
    <mergeCell ref="G177:H177"/>
    <mergeCell ref="G178:H178"/>
    <mergeCell ref="G167:H167"/>
    <mergeCell ref="G168:H168"/>
    <mergeCell ref="G169:H169"/>
    <mergeCell ref="G170:H170"/>
    <mergeCell ref="G171:H171"/>
    <mergeCell ref="G172:H172"/>
    <mergeCell ref="G161:H161"/>
    <mergeCell ref="G162:H162"/>
    <mergeCell ref="G163:H163"/>
    <mergeCell ref="G164:H164"/>
    <mergeCell ref="G165:H165"/>
    <mergeCell ref="G166:H166"/>
    <mergeCell ref="G155:H155"/>
    <mergeCell ref="G156:H156"/>
    <mergeCell ref="G157:H157"/>
    <mergeCell ref="G158:H158"/>
    <mergeCell ref="G159:H159"/>
    <mergeCell ref="G160:H160"/>
    <mergeCell ref="G149:H149"/>
    <mergeCell ref="G150:H150"/>
    <mergeCell ref="G151:H151"/>
    <mergeCell ref="G152:H152"/>
    <mergeCell ref="G153:H153"/>
    <mergeCell ref="G154:H154"/>
    <mergeCell ref="G143:H143"/>
    <mergeCell ref="G144:H144"/>
    <mergeCell ref="G145:H145"/>
    <mergeCell ref="G146:H146"/>
    <mergeCell ref="G147:H147"/>
    <mergeCell ref="G148:H148"/>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13:H113"/>
    <mergeCell ref="G114:H114"/>
    <mergeCell ref="G115:H115"/>
    <mergeCell ref="G116:H116"/>
    <mergeCell ref="G117:H117"/>
    <mergeCell ref="G118:H118"/>
    <mergeCell ref="G107:H107"/>
    <mergeCell ref="G108:H108"/>
    <mergeCell ref="G109:H109"/>
    <mergeCell ref="G110:H110"/>
    <mergeCell ref="G111:H111"/>
    <mergeCell ref="G112:H112"/>
    <mergeCell ref="G101:H101"/>
    <mergeCell ref="G102:H102"/>
    <mergeCell ref="G103:H103"/>
    <mergeCell ref="G104:H104"/>
    <mergeCell ref="G105:H105"/>
    <mergeCell ref="G106:H106"/>
    <mergeCell ref="G95:H95"/>
    <mergeCell ref="G96:H96"/>
    <mergeCell ref="G97:H97"/>
    <mergeCell ref="G98:H98"/>
    <mergeCell ref="G99:H99"/>
    <mergeCell ref="G100:H100"/>
    <mergeCell ref="G89:H89"/>
    <mergeCell ref="G90:H90"/>
    <mergeCell ref="G91:H91"/>
    <mergeCell ref="G92:H92"/>
    <mergeCell ref="G93:H93"/>
    <mergeCell ref="G94:H94"/>
    <mergeCell ref="G83:H83"/>
    <mergeCell ref="G84:H84"/>
    <mergeCell ref="G85:H85"/>
    <mergeCell ref="G86:H86"/>
    <mergeCell ref="G87:H87"/>
    <mergeCell ref="G88:H88"/>
    <mergeCell ref="G77:H77"/>
    <mergeCell ref="G78:H78"/>
    <mergeCell ref="G79:H79"/>
    <mergeCell ref="G80:H80"/>
    <mergeCell ref="G81:H81"/>
    <mergeCell ref="G82:H82"/>
    <mergeCell ref="G71:H71"/>
    <mergeCell ref="G72:H72"/>
    <mergeCell ref="G73:H73"/>
    <mergeCell ref="G74:H74"/>
    <mergeCell ref="G75:H75"/>
    <mergeCell ref="G76:H76"/>
    <mergeCell ref="G65:H65"/>
    <mergeCell ref="G66:H66"/>
    <mergeCell ref="G67:H67"/>
    <mergeCell ref="G68:H68"/>
    <mergeCell ref="G69:H69"/>
    <mergeCell ref="G70:H70"/>
    <mergeCell ref="G59:H59"/>
    <mergeCell ref="G60:H60"/>
    <mergeCell ref="G61:H61"/>
    <mergeCell ref="G62:H62"/>
    <mergeCell ref="G63:H63"/>
    <mergeCell ref="G64:H64"/>
    <mergeCell ref="G53:H53"/>
    <mergeCell ref="G54:H54"/>
    <mergeCell ref="G55:H55"/>
    <mergeCell ref="G56:H56"/>
    <mergeCell ref="G57:H57"/>
    <mergeCell ref="G58:H58"/>
    <mergeCell ref="G47:H47"/>
    <mergeCell ref="G48:H48"/>
    <mergeCell ref="G49:H49"/>
    <mergeCell ref="G50:H50"/>
    <mergeCell ref="G51:H51"/>
    <mergeCell ref="G52:H52"/>
    <mergeCell ref="G41:H41"/>
    <mergeCell ref="G42:H42"/>
    <mergeCell ref="G43:H43"/>
    <mergeCell ref="G44:H44"/>
    <mergeCell ref="G45:H45"/>
    <mergeCell ref="G46:H46"/>
    <mergeCell ref="G35:H35"/>
    <mergeCell ref="G36:H36"/>
    <mergeCell ref="G37:H37"/>
    <mergeCell ref="G38:H38"/>
    <mergeCell ref="G39:H39"/>
    <mergeCell ref="G40:H40"/>
    <mergeCell ref="G29:H29"/>
    <mergeCell ref="G30:H30"/>
    <mergeCell ref="G31:H31"/>
    <mergeCell ref="G32:H32"/>
    <mergeCell ref="G33:H33"/>
    <mergeCell ref="G34:H34"/>
    <mergeCell ref="G23:H23"/>
    <mergeCell ref="G24:H24"/>
    <mergeCell ref="G25:H25"/>
    <mergeCell ref="G26:H26"/>
    <mergeCell ref="G27:H27"/>
    <mergeCell ref="G28:H28"/>
    <mergeCell ref="G17:H17"/>
    <mergeCell ref="G18:H18"/>
    <mergeCell ref="G19:H19"/>
    <mergeCell ref="G20:H20"/>
    <mergeCell ref="G21:H21"/>
    <mergeCell ref="G22:H22"/>
    <mergeCell ref="G11:H11"/>
    <mergeCell ref="G12:H12"/>
    <mergeCell ref="G13:H13"/>
    <mergeCell ref="G14:H14"/>
    <mergeCell ref="G15:H15"/>
    <mergeCell ref="G16:H16"/>
    <mergeCell ref="G5:H5"/>
    <mergeCell ref="G6:H6"/>
    <mergeCell ref="G7:H7"/>
    <mergeCell ref="G8:H8"/>
    <mergeCell ref="G9:H9"/>
    <mergeCell ref="G10:H10"/>
  </mergeCells>
  <dataValidations count="1">
    <dataValidation showInputMessage="1" showErrorMessage="1" prompt="Select product type" sqref="B6:F206 C1:C3">
      <formula1>0</formula1>
      <formula2>0</formula2>
    </dataValidation>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2013-04-12T10:25:06Z</dcterms:created>
  <dcterms:modified xsi:type="dcterms:W3CDTF">2014-09-16T05:52:10Z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